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16" windowWidth="6810" windowHeight="7125" activeTab="0"/>
  </bookViews>
  <sheets>
    <sheet name="IS" sheetId="1" r:id="rId1"/>
    <sheet name="BS" sheetId="2" r:id="rId2"/>
    <sheet name="Equity" sheetId="3" r:id="rId3"/>
    <sheet name="Cashflow updated" sheetId="4" r:id="rId4"/>
  </sheets>
  <externalReferences>
    <externalReference r:id="rId7"/>
  </externalReferences>
  <definedNames>
    <definedName name="_xlnm.Print_Area" localSheetId="0">'IS'!$A$1:$J$54</definedName>
  </definedNames>
  <calcPr fullCalcOnLoad="1"/>
</workbook>
</file>

<file path=xl/sharedStrings.xml><?xml version="1.0" encoding="utf-8"?>
<sst xmlns="http://schemas.openxmlformats.org/spreadsheetml/2006/main" count="222" uniqueCount="121">
  <si>
    <t>(Incorporated in Malaysia)</t>
  </si>
  <si>
    <t>CONDENSED CONSOLIDATED INCOME STATEMENT</t>
  </si>
  <si>
    <t>INDIVIDUAL QUARTER ENDED</t>
  </si>
  <si>
    <t>CUMULATIVE PERIOD ENDED</t>
  </si>
  <si>
    <t xml:space="preserve"> RM'000</t>
  </si>
  <si>
    <t>RM'000</t>
  </si>
  <si>
    <t>Revenue</t>
  </si>
  <si>
    <t>NA</t>
  </si>
  <si>
    <t>Raw materials and consumables used</t>
  </si>
  <si>
    <t>Profit from operations</t>
  </si>
  <si>
    <t>Finance costs</t>
  </si>
  <si>
    <t>Profit before tax</t>
  </si>
  <si>
    <t>Income tax expense</t>
  </si>
  <si>
    <t>Profit after tax</t>
  </si>
  <si>
    <t>Less: Pre-acquisition profit (Note a)</t>
  </si>
  <si>
    <t>Net profit for the period</t>
  </si>
  <si>
    <t xml:space="preserve">Earnings per share </t>
  </si>
  <si>
    <t xml:space="preserve"> - Basic (sen)</t>
  </si>
  <si>
    <t xml:space="preserve"> - Diluted (sen)</t>
  </si>
  <si>
    <t>Note: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</si>
  <si>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</si>
  <si>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</si>
  <si>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</si>
  <si>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</si>
  <si>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Assets</t>
  </si>
  <si>
    <t>Property, plant and equipment</t>
  </si>
  <si>
    <t>Current Assets</t>
  </si>
  <si>
    <t>Inventories</t>
  </si>
  <si>
    <t>Trade receivables</t>
  </si>
  <si>
    <t>Current Liabilities</t>
  </si>
  <si>
    <t>Trade payables</t>
  </si>
  <si>
    <t>Other payables and accrued expenses</t>
  </si>
  <si>
    <t>Bank borrowings</t>
  </si>
  <si>
    <t>Tax liabilities</t>
  </si>
  <si>
    <t xml:space="preserve"> </t>
  </si>
  <si>
    <t>Long-term and Deferred Liabilities</t>
  </si>
  <si>
    <t>Deferred tax liabilities</t>
  </si>
  <si>
    <t>Represented by:</t>
  </si>
  <si>
    <t>Issued capital</t>
  </si>
  <si>
    <t>* This represents RM2 comprising 20 ordinary shares of RM0.10 each.</t>
  </si>
  <si>
    <t>CONDENSED CONSOLIDATED STATEMENT OF CHANGES IN EQUITY</t>
  </si>
  <si>
    <t xml:space="preserve">Issued </t>
  </si>
  <si>
    <t>Reserve on</t>
  </si>
  <si>
    <t>Unappropriated</t>
  </si>
  <si>
    <t>Total</t>
  </si>
  <si>
    <t>Capital</t>
  </si>
  <si>
    <t>Consolidation</t>
  </si>
  <si>
    <t>Profit</t>
  </si>
  <si>
    <t>(RM'000)</t>
  </si>
  <si>
    <t>Issuance of shares</t>
  </si>
  <si>
    <t xml:space="preserve">Net profit during the period </t>
  </si>
  <si>
    <t>(The accompanying notes form an integral part of, and should be read in conjunction with this interim financial report)</t>
  </si>
  <si>
    <t>CONDENSED CONSOLIDATED CASH FLOW STATEMENT</t>
  </si>
  <si>
    <t>Current</t>
  </si>
  <si>
    <t xml:space="preserve">Preceding Year </t>
  </si>
  <si>
    <t xml:space="preserve">Corresponding </t>
  </si>
  <si>
    <t>Quarter</t>
  </si>
  <si>
    <t>Operating Profit Before Working Capital Changes</t>
  </si>
  <si>
    <t>(Increase)/Decrease in:</t>
  </si>
  <si>
    <t>Increase/(Decrease) in:</t>
  </si>
  <si>
    <t>Cash Generated From Operations</t>
  </si>
  <si>
    <t>Interest paid</t>
  </si>
  <si>
    <t>Income tax paid</t>
  </si>
  <si>
    <t>Net Cash From Operating Activities</t>
  </si>
  <si>
    <t>NET INCREASE IN CASH AND CASH EQUIVALENTS</t>
  </si>
  <si>
    <t>CASH AND CASH EQUIVALENTS AS AT BEGINNING OF PERIOD</t>
  </si>
  <si>
    <t>CASH AND CASH EQUIVALENTS AS AT END OF PERIOD</t>
  </si>
  <si>
    <t>b)  Comparative figures for the corresponding quarter and year are not available as this is Equator Life Science Berhad's first-year quarterly report to Bursa Malaysia Securities Berhad.</t>
  </si>
  <si>
    <t>EQUATOR LIFE SCIENCE BERHAD (640850-U)</t>
  </si>
  <si>
    <t>Note: There are no comparative figures for the corresponding quarter of the preceding year as this is Equator Life Science Berhad's first-year quarterly announcement to Bursa Securities, and the Equator Group completed its acquisitions of operating subsidiaries on 24 March 2005.</t>
  </si>
  <si>
    <t>Selling expenses</t>
  </si>
  <si>
    <t>Administration Expenses</t>
  </si>
  <si>
    <t>Plantation development expenditure</t>
  </si>
  <si>
    <t>Other investment</t>
  </si>
  <si>
    <t>Amount owing to directors</t>
  </si>
  <si>
    <t>-</t>
  </si>
  <si>
    <t>*</t>
  </si>
  <si>
    <t>* Represent RM 2</t>
  </si>
  <si>
    <t>**</t>
  </si>
  <si>
    <t>** RM 2</t>
  </si>
  <si>
    <t>Distributable</t>
  </si>
  <si>
    <t>Non-Distributable</t>
  </si>
  <si>
    <t>For The Second Quarter Ended 30 June 2005</t>
  </si>
  <si>
    <t>Balance as of 1 January 2005</t>
  </si>
  <si>
    <t>Balance as of 30 June 2005</t>
  </si>
  <si>
    <t>As of 30 June  2005</t>
  </si>
  <si>
    <t>Share premium</t>
  </si>
  <si>
    <t>Changes in inventories of finished goods</t>
  </si>
  <si>
    <t>Depreciation of property,plant and
equipment</t>
  </si>
  <si>
    <t>Other operating expenses</t>
  </si>
  <si>
    <t>Other operating income</t>
  </si>
  <si>
    <t>Amortisation of plantation development expenditure</t>
  </si>
  <si>
    <t>Cash and bank balances</t>
  </si>
  <si>
    <t>Other receivables and prepaid expenses</t>
  </si>
  <si>
    <t>Net Current Assets(Liabilities)</t>
  </si>
  <si>
    <t>Hire-purchase payables</t>
  </si>
  <si>
    <t>NET ASSETS(LIABILITIES)</t>
  </si>
  <si>
    <t>Reserves on consolidation</t>
  </si>
  <si>
    <t>Arising from acquisition of subsidiary
companies</t>
  </si>
  <si>
    <t>Unappropriated profit(Accumulated loss)</t>
  </si>
  <si>
    <t>Shareholders' Equity(Capital Deficiency)</t>
  </si>
  <si>
    <t>Cash Flows From(Used In) Operating Activities</t>
  </si>
  <si>
    <t>Adjustments for :</t>
  </si>
  <si>
    <t>Depreciation of property, plant and equipment</t>
  </si>
  <si>
    <t>Addition to property, plant and equipment</t>
  </si>
  <si>
    <t>Additions to plantation development expenditure</t>
  </si>
  <si>
    <t>Cash Flows From(Used In) Investing Activities</t>
  </si>
  <si>
    <t>Acquisition of subsidiary companies, net of cash and cash equivalents acquired</t>
  </si>
  <si>
    <t>Decrease in other investment</t>
  </si>
  <si>
    <t>Net Cash Used In Investing Activities</t>
  </si>
  <si>
    <t>Cash Flow From(Used In) Financing Activities</t>
  </si>
  <si>
    <t>Issuance of shares, net of listing expenses</t>
  </si>
  <si>
    <t>Repayment of bank borrowings</t>
  </si>
  <si>
    <t>Net Cash From Financing Activities</t>
  </si>
  <si>
    <t>Fixed deposits pledged to banks</t>
  </si>
  <si>
    <t>Note: There are no comparative figures for the corresponding quarter of the preceding year as this is Equator Life Science Berhad's first-year quarterly announcement to Bursa Securities, and Equator Group completed its acquisitions of operating subsidiary companies on 24 March 2005.</t>
  </si>
  <si>
    <t>Repayment of hire-purchase payables</t>
  </si>
  <si>
    <t>Net tangible assets(liabilities) per share (RM)</t>
  </si>
  <si>
    <t>(The figures have not been audited)</t>
  </si>
  <si>
    <t>Year todate</t>
  </si>
  <si>
    <t>a)   The Equator Group completed its acquisitions of operating subsidiary companies on 24 March 2005 . The cumulative profit after tax of the Proforma Group for the period January 1, 2005 to June 30, 2005 is approximately RM 3,821,000.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</si>
</sst>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General_)"/>
    <numFmt numFmtId="179" formatCode="[$-409]d\-mmm\-yy;@"/>
    <numFmt numFmtId="180" formatCode="_(* #,##0.00_);_(* \(#,##0.00\);_(* &quot;-&quot;?_);_(@_)"/>
    <numFmt numFmtId="181" formatCode="_(* #,##0.0_);_(* \(#,##0.0\);_(* &quot;-&quot;?_);_(@_)"/>
    <numFmt numFmtId="182" formatCode="_(* #,##0.000_);_(* \(#,##0.000\);_(* &quot;-&quot;?_);_(@_)"/>
    <numFmt numFmtId="183" formatCode="_(* #,##0.0000_);_(* \(#,##0.0000\);_(* &quot;-&quot;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</numFmts>
  <fonts count="1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26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179" fontId="1" fillId="0" borderId="0" xfId="0" applyNumberFormat="1" applyFont="1" applyFill="1" applyBorder="1" applyAlignment="1" applyProtection="1">
      <alignment horizontal="center"/>
      <protection/>
    </xf>
    <xf numFmtId="179" fontId="1" fillId="0" borderId="0" xfId="0" applyNumberFormat="1" applyFont="1" applyBorder="1" applyAlignment="1" applyProtection="1">
      <alignment horizontal="center"/>
      <protection/>
    </xf>
    <xf numFmtId="179" fontId="1" fillId="0" borderId="0" xfId="0" applyNumberFormat="1" applyFont="1" applyFill="1" applyBorder="1" applyAlignment="1" applyProtection="1" quotePrefix="1">
      <alignment horizontal="center"/>
      <protection/>
    </xf>
    <xf numFmtId="179" fontId="1" fillId="0" borderId="0" xfId="0" applyNumberFormat="1" applyFont="1" applyAlignment="1" applyProtection="1" quotePrefix="1">
      <alignment horizontal="center"/>
      <protection/>
    </xf>
    <xf numFmtId="37" fontId="1" fillId="0" borderId="0" xfId="0" applyNumberFormat="1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justify" vertical="top" wrapText="1"/>
      <protection/>
    </xf>
    <xf numFmtId="0" fontId="2" fillId="0" borderId="0" xfId="0" applyFont="1" applyAlignment="1" applyProtection="1">
      <alignment/>
      <protection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8" fillId="0" borderId="0" xfId="0" applyFont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/>
      <protection/>
    </xf>
    <xf numFmtId="179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43" fontId="2" fillId="0" borderId="0" xfId="15" applyFont="1" applyFill="1" applyBorder="1" applyAlignment="1" applyProtection="1">
      <alignment/>
      <protection/>
    </xf>
    <xf numFmtId="37" fontId="9" fillId="0" borderId="0" xfId="0" applyNumberFormat="1" applyFont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41" fontId="1" fillId="0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1" xfId="0" applyNumberFormat="1" applyFont="1" applyFill="1" applyBorder="1" applyAlignment="1" applyProtection="1">
      <alignment/>
      <protection/>
    </xf>
    <xf numFmtId="37" fontId="3" fillId="0" borderId="0" xfId="0" applyNumberFormat="1" applyFont="1" applyAlignment="1">
      <alignment horizontal="right"/>
    </xf>
    <xf numFmtId="179" fontId="1" fillId="0" borderId="0" xfId="0" applyNumberFormat="1" applyFont="1" applyFill="1" applyBorder="1" applyAlignment="1" applyProtection="1" quotePrefix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 applyProtection="1">
      <alignment horizontal="right"/>
      <protection/>
    </xf>
    <xf numFmtId="43" fontId="2" fillId="0" borderId="0" xfId="15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37" fontId="8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>
      <alignment horizontal="center"/>
    </xf>
    <xf numFmtId="37" fontId="1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 horizontal="center"/>
      <protection/>
    </xf>
    <xf numFmtId="185" fontId="2" fillId="0" borderId="0" xfId="15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185" fontId="2" fillId="0" borderId="2" xfId="15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left" vertical="top" wrapText="1"/>
      <protection/>
    </xf>
    <xf numFmtId="37" fontId="2" fillId="0" borderId="0" xfId="0" applyNumberFormat="1" applyFont="1" applyAlignment="1" applyProtection="1">
      <alignment horizontal="left"/>
      <protection/>
    </xf>
    <xf numFmtId="41" fontId="2" fillId="0" borderId="2" xfId="0" applyNumberFormat="1" applyFont="1" applyBorder="1" applyAlignment="1" applyProtection="1">
      <alignment horizontal="center"/>
      <protection/>
    </xf>
    <xf numFmtId="41" fontId="2" fillId="0" borderId="0" xfId="0" applyNumberFormat="1" applyFont="1" applyBorder="1" applyAlignment="1" applyProtection="1" quotePrefix="1">
      <alignment/>
      <protection/>
    </xf>
    <xf numFmtId="185" fontId="2" fillId="0" borderId="1" xfId="15" applyNumberFormat="1" applyFont="1" applyBorder="1" applyAlignment="1" applyProtection="1">
      <alignment/>
      <protection/>
    </xf>
    <xf numFmtId="41" fontId="2" fillId="0" borderId="3" xfId="0" applyNumberFormat="1" applyFont="1" applyBorder="1" applyAlignment="1" applyProtection="1">
      <alignment horizontal="center"/>
      <protection/>
    </xf>
    <xf numFmtId="41" fontId="2" fillId="0" borderId="0" xfId="0" applyNumberFormat="1" applyFont="1" applyAlignment="1" applyProtection="1">
      <alignment horizontal="center"/>
      <protection/>
    </xf>
    <xf numFmtId="41" fontId="2" fillId="0" borderId="0" xfId="0" applyNumberFormat="1" applyFont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1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right"/>
      <protection/>
    </xf>
    <xf numFmtId="41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Alignment="1" applyProtection="1">
      <alignment wrapText="1"/>
      <protection/>
    </xf>
    <xf numFmtId="41" fontId="2" fillId="0" borderId="0" xfId="0" applyNumberFormat="1" applyFont="1" applyBorder="1" applyAlignment="1" applyProtection="1">
      <alignment horizontal="right"/>
      <protection/>
    </xf>
    <xf numFmtId="41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Fill="1" applyBorder="1" applyAlignment="1" applyProtection="1">
      <alignment/>
      <protection/>
    </xf>
    <xf numFmtId="37" fontId="2" fillId="0" borderId="0" xfId="0" applyNumberFormat="1" applyFont="1" applyAlignment="1">
      <alignment/>
    </xf>
    <xf numFmtId="37" fontId="2" fillId="0" borderId="0" xfId="0" applyNumberFormat="1" applyFont="1" applyFill="1" applyBorder="1" applyAlignment="1" quotePrefix="1">
      <alignment horizontal="left"/>
    </xf>
    <xf numFmtId="37" fontId="10" fillId="0" borderId="0" xfId="0" applyNumberFormat="1" applyFont="1" applyFill="1" applyBorder="1" applyAlignment="1" quotePrefix="1">
      <alignment horizontal="center"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Fill="1" applyBorder="1" applyAlignment="1" applyProtection="1">
      <alignment/>
      <protection/>
    </xf>
    <xf numFmtId="37" fontId="1" fillId="0" borderId="5" xfId="0" applyNumberFormat="1" applyFont="1" applyFill="1" applyBorder="1" applyAlignment="1" applyProtection="1">
      <alignment/>
      <protection/>
    </xf>
    <xf numFmtId="37" fontId="2" fillId="0" borderId="6" xfId="0" applyNumberFormat="1" applyFont="1" applyFill="1" applyBorder="1" applyAlignment="1" applyProtection="1">
      <alignment/>
      <protection/>
    </xf>
    <xf numFmtId="37" fontId="2" fillId="0" borderId="6" xfId="0" applyNumberFormat="1" applyFont="1" applyFill="1" applyBorder="1" applyAlignment="1" applyProtection="1">
      <alignment horizontal="center"/>
      <protection/>
    </xf>
    <xf numFmtId="41" fontId="2" fillId="0" borderId="6" xfId="0" applyNumberFormat="1" applyFont="1" applyFill="1" applyBorder="1" applyAlignment="1" applyProtection="1">
      <alignment horizontal="right"/>
      <protection/>
    </xf>
    <xf numFmtId="37" fontId="2" fillId="0" borderId="7" xfId="0" applyNumberFormat="1" applyFont="1" applyFill="1" applyBorder="1" applyAlignment="1" applyProtection="1">
      <alignment horizontal="right"/>
      <protection/>
    </xf>
    <xf numFmtId="37" fontId="2" fillId="0" borderId="8" xfId="0" applyNumberFormat="1" applyFont="1" applyFill="1" applyBorder="1" applyAlignment="1" applyProtection="1">
      <alignment/>
      <protection/>
    </xf>
    <xf numFmtId="37" fontId="2" fillId="0" borderId="9" xfId="0" applyNumberFormat="1" applyFont="1" applyFill="1" applyBorder="1" applyAlignment="1" applyProtection="1">
      <alignment horizontal="right"/>
      <protection/>
    </xf>
    <xf numFmtId="37" fontId="2" fillId="0" borderId="8" xfId="0" applyNumberFormat="1" applyFont="1" applyFill="1" applyBorder="1" applyAlignment="1">
      <alignment/>
    </xf>
    <xf numFmtId="37" fontId="2" fillId="0" borderId="9" xfId="0" applyNumberFormat="1" applyFont="1" applyFill="1" applyBorder="1" applyAlignment="1">
      <alignment horizontal="center"/>
    </xf>
    <xf numFmtId="37" fontId="1" fillId="0" borderId="8" xfId="0" applyNumberFormat="1" applyFont="1" applyFill="1" applyBorder="1" applyAlignment="1" applyProtection="1">
      <alignment/>
      <protection/>
    </xf>
    <xf numFmtId="37" fontId="2" fillId="0" borderId="9" xfId="0" applyNumberFormat="1" applyFont="1" applyFill="1" applyBorder="1" applyAlignment="1" applyProtection="1">
      <alignment horizontal="center"/>
      <protection/>
    </xf>
    <xf numFmtId="37" fontId="2" fillId="0" borderId="10" xfId="0" applyNumberFormat="1" applyFont="1" applyFill="1" applyBorder="1" applyAlignment="1" applyProtection="1">
      <alignment/>
      <protection/>
    </xf>
    <xf numFmtId="37" fontId="2" fillId="0" borderId="2" xfId="0" applyNumberFormat="1" applyFont="1" applyFill="1" applyBorder="1" applyAlignment="1" applyProtection="1">
      <alignment/>
      <protection/>
    </xf>
    <xf numFmtId="37" fontId="2" fillId="0" borderId="2" xfId="0" applyNumberFormat="1" applyFont="1" applyFill="1" applyBorder="1" applyAlignment="1" applyProtection="1">
      <alignment horizontal="center"/>
      <protection/>
    </xf>
    <xf numFmtId="41" fontId="2" fillId="0" borderId="2" xfId="0" applyNumberFormat="1" applyFont="1" applyFill="1" applyBorder="1" applyAlignment="1" applyProtection="1">
      <alignment horizontal="right"/>
      <protection/>
    </xf>
    <xf numFmtId="37" fontId="2" fillId="0" borderId="11" xfId="0" applyNumberFormat="1" applyFont="1" applyFill="1" applyBorder="1" applyAlignment="1" applyProtection="1">
      <alignment horizontal="center"/>
      <protection/>
    </xf>
    <xf numFmtId="37" fontId="1" fillId="0" borderId="5" xfId="0" applyNumberFormat="1" applyFont="1" applyFill="1" applyBorder="1" applyAlignment="1">
      <alignment/>
    </xf>
    <xf numFmtId="37" fontId="2" fillId="0" borderId="7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2" fillId="0" borderId="3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wrapText="1"/>
    </xf>
    <xf numFmtId="41" fontId="2" fillId="0" borderId="3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/>
    </xf>
    <xf numFmtId="37" fontId="2" fillId="0" borderId="5" xfId="0" applyNumberFormat="1" applyFont="1" applyFill="1" applyBorder="1" applyAlignment="1">
      <alignment/>
    </xf>
    <xf numFmtId="41" fontId="2" fillId="0" borderId="6" xfId="0" applyNumberFormat="1" applyFont="1" applyFill="1" applyBorder="1" applyAlignment="1">
      <alignment/>
    </xf>
    <xf numFmtId="41" fontId="2" fillId="0" borderId="6" xfId="0" applyNumberFormat="1" applyFont="1" applyFill="1" applyBorder="1" applyAlignment="1">
      <alignment horizontal="center"/>
    </xf>
    <xf numFmtId="37" fontId="2" fillId="0" borderId="7" xfId="0" applyNumberFormat="1" applyFont="1" applyFill="1" applyBorder="1" applyAlignment="1">
      <alignment/>
    </xf>
    <xf numFmtId="37" fontId="2" fillId="0" borderId="9" xfId="0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/>
    </xf>
    <xf numFmtId="37" fontId="2" fillId="0" borderId="11" xfId="0" applyNumberFormat="1" applyFont="1" applyFill="1" applyBorder="1" applyAlignment="1">
      <alignment/>
    </xf>
    <xf numFmtId="41" fontId="1" fillId="0" borderId="3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 horizontal="right"/>
    </xf>
    <xf numFmtId="41" fontId="2" fillId="0" borderId="3" xfId="0" applyNumberFormat="1" applyFont="1" applyFill="1" applyBorder="1" applyAlignment="1">
      <alignment horizontal="center"/>
    </xf>
    <xf numFmtId="41" fontId="1" fillId="0" borderId="2" xfId="0" applyNumberFormat="1" applyFont="1" applyFill="1" applyBorder="1" applyAlignment="1">
      <alignment/>
    </xf>
    <xf numFmtId="185" fontId="2" fillId="0" borderId="0" xfId="15" applyNumberFormat="1" applyFont="1" applyAlignment="1">
      <alignment/>
    </xf>
    <xf numFmtId="185" fontId="2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43" fontId="2" fillId="0" borderId="0" xfId="15" applyNumberFormat="1" applyFont="1" applyFill="1" applyBorder="1" applyAlignment="1">
      <alignment/>
    </xf>
    <xf numFmtId="41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41" fontId="2" fillId="0" borderId="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Font="1" applyAlignment="1">
      <alignment horizontal="justify" vertical="top" wrapText="1"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 quotePrefix="1">
      <alignment horizontal="center"/>
      <protection/>
    </xf>
    <xf numFmtId="43" fontId="2" fillId="0" borderId="0" xfId="15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37" fontId="2" fillId="0" borderId="0" xfId="0" applyNumberFormat="1" applyFont="1" applyAlignment="1" applyProtection="1">
      <alignment horizontal="justify" vertical="top" wrapText="1"/>
      <protection/>
    </xf>
    <xf numFmtId="0" fontId="2" fillId="0" borderId="0" xfId="0" applyFont="1" applyAlignment="1" applyProtection="1">
      <alignment horizontal="justify" vertical="top" wrapText="1"/>
      <protection/>
    </xf>
    <xf numFmtId="37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4" fillId="2" borderId="0" xfId="0" applyNumberFormat="1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7" fontId="8" fillId="0" borderId="0" xfId="0" applyNumberFormat="1" applyFont="1" applyAlignment="1">
      <alignment/>
    </xf>
    <xf numFmtId="0" fontId="8" fillId="0" borderId="0" xfId="0" applyFont="1" applyAlignment="1">
      <alignment/>
    </xf>
    <xf numFmtId="37" fontId="2" fillId="0" borderId="0" xfId="0" applyNumberFormat="1" applyFont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Yee\Local%20Settings\Temporary%20Internet%20Files\Content.IE5\AWHM3FLM\Documents%20and%20Settings\SuYee\My%20Documents\My%20Documents\Excel%20files\EBSB%20Group\group%20final%20account%202005%20June(Amended%20cop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">
          <cell r="N4">
            <v>14140435.0272</v>
          </cell>
        </row>
        <row r="5">
          <cell r="N5">
            <v>8998500.920000002</v>
          </cell>
        </row>
        <row r="8">
          <cell r="N8">
            <v>314256.15387599915</v>
          </cell>
        </row>
        <row r="12">
          <cell r="N12">
            <v>12983278.623076</v>
          </cell>
        </row>
        <row r="13">
          <cell r="N13">
            <v>10908492.347599998</v>
          </cell>
        </row>
        <row r="14">
          <cell r="N14">
            <v>1607095.9388000001</v>
          </cell>
        </row>
        <row r="18">
          <cell r="N18">
            <v>21717315.851600002</v>
          </cell>
        </row>
        <row r="21">
          <cell r="N21">
            <v>3419082.5652</v>
          </cell>
        </row>
        <row r="24">
          <cell r="N24">
            <v>34573.21</v>
          </cell>
        </row>
        <row r="26">
          <cell r="N26">
            <v>29175.919999999984</v>
          </cell>
        </row>
        <row r="27">
          <cell r="N27">
            <v>6371073.4816000005</v>
          </cell>
        </row>
        <row r="33">
          <cell r="H33">
            <v>94787.33</v>
          </cell>
        </row>
        <row r="43">
          <cell r="N43">
            <v>23500802</v>
          </cell>
        </row>
        <row r="44">
          <cell r="N44">
            <v>22243248.42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view="pageBreakPreview" zoomScaleSheetLayoutView="100" workbookViewId="0" topLeftCell="A1">
      <selection activeCell="C18" sqref="C18"/>
    </sheetView>
  </sheetViews>
  <sheetFormatPr defaultColWidth="8.28125" defaultRowHeight="12.75"/>
  <cols>
    <col min="1" max="1" width="31.57421875" style="49" customWidth="1"/>
    <col min="2" max="2" width="1.7109375" style="49" customWidth="1"/>
    <col min="3" max="3" width="12.7109375" style="50" customWidth="1"/>
    <col min="4" max="4" width="1.7109375" style="50" customWidth="1"/>
    <col min="5" max="5" width="12.7109375" style="46" customWidth="1"/>
    <col min="6" max="6" width="2.7109375" style="49" customWidth="1"/>
    <col min="7" max="7" width="12.7109375" style="50" customWidth="1"/>
    <col min="8" max="8" width="1.7109375" style="49" customWidth="1"/>
    <col min="9" max="9" width="12.7109375" style="49" customWidth="1"/>
    <col min="10" max="10" width="2.00390625" style="49" customWidth="1"/>
    <col min="11" max="11" width="8.57421875" style="58" customWidth="1"/>
    <col min="12" max="12" width="13.28125" style="58" customWidth="1"/>
    <col min="13" max="13" width="12.8515625" style="58" customWidth="1"/>
    <col min="14" max="14" width="13.28125" style="58" customWidth="1"/>
    <col min="15" max="15" width="9.7109375" style="58" customWidth="1"/>
    <col min="16" max="21" width="8.28125" style="58" customWidth="1"/>
    <col min="22" max="16384" width="8.28125" style="49" customWidth="1"/>
  </cols>
  <sheetData>
    <row r="1" spans="1:10" ht="15" customHeight="1">
      <c r="A1" s="147" t="s">
        <v>68</v>
      </c>
      <c r="B1" s="148"/>
      <c r="C1" s="148"/>
      <c r="D1" s="148"/>
      <c r="E1" s="148"/>
      <c r="F1" s="148"/>
      <c r="G1" s="148"/>
      <c r="H1" s="148"/>
      <c r="I1" s="148"/>
      <c r="J1" s="146"/>
    </row>
    <row r="2" spans="1:10" ht="12" customHeight="1">
      <c r="A2" s="149" t="s">
        <v>0</v>
      </c>
      <c r="B2" s="148"/>
      <c r="C2" s="148"/>
      <c r="D2" s="148"/>
      <c r="E2" s="148"/>
      <c r="F2" s="148"/>
      <c r="G2" s="148"/>
      <c r="H2" s="148"/>
      <c r="I2" s="148"/>
      <c r="J2" s="146"/>
    </row>
    <row r="3" spans="1:7" ht="12" customHeight="1">
      <c r="A3" s="1"/>
      <c r="G3" s="45"/>
    </row>
    <row r="4" spans="1:21" s="1" customFormat="1" ht="12.75">
      <c r="A4" s="150" t="s">
        <v>1</v>
      </c>
      <c r="B4" s="151"/>
      <c r="C4" s="151"/>
      <c r="D4" s="151"/>
      <c r="E4" s="151"/>
      <c r="F4" s="151"/>
      <c r="G4" s="151"/>
      <c r="H4" s="151"/>
      <c r="I4" s="151"/>
      <c r="J4" s="14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2.75">
      <c r="A5" s="147" t="s">
        <v>82</v>
      </c>
      <c r="B5" s="148"/>
      <c r="C5" s="148"/>
      <c r="D5" s="148"/>
      <c r="E5" s="148"/>
      <c r="F5" s="148"/>
      <c r="G5" s="148"/>
      <c r="H5" s="148"/>
      <c r="I5" s="148"/>
      <c r="J5" s="14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10" ht="12.75">
      <c r="A6" s="145" t="s">
        <v>118</v>
      </c>
      <c r="B6" s="145"/>
      <c r="C6" s="145"/>
      <c r="D6" s="145"/>
      <c r="E6" s="145"/>
      <c r="F6" s="145"/>
      <c r="G6" s="145"/>
      <c r="H6" s="145"/>
      <c r="I6" s="145"/>
      <c r="J6" s="146"/>
    </row>
    <row r="9" spans="3:9" ht="12.75">
      <c r="C9" s="147" t="s">
        <v>2</v>
      </c>
      <c r="D9" s="147"/>
      <c r="E9" s="147"/>
      <c r="G9" s="147" t="s">
        <v>3</v>
      </c>
      <c r="H9" s="147"/>
      <c r="I9" s="147"/>
    </row>
    <row r="10" spans="3:14" ht="12.75">
      <c r="C10" s="3">
        <v>38533</v>
      </c>
      <c r="D10" s="4"/>
      <c r="E10" s="3">
        <v>38168</v>
      </c>
      <c r="F10" s="51"/>
      <c r="G10" s="4">
        <f>C10</f>
        <v>38533</v>
      </c>
      <c r="H10" s="51"/>
      <c r="I10" s="6">
        <f>E10</f>
        <v>38168</v>
      </c>
      <c r="L10" s="137"/>
      <c r="M10" s="7"/>
      <c r="N10" s="7"/>
    </row>
    <row r="11" spans="3:14" ht="12.75">
      <c r="C11" s="7" t="s">
        <v>4</v>
      </c>
      <c r="D11" s="7"/>
      <c r="E11" s="7" t="s">
        <v>4</v>
      </c>
      <c r="G11" s="7" t="s">
        <v>5</v>
      </c>
      <c r="I11" s="7" t="s">
        <v>4</v>
      </c>
      <c r="L11" s="7"/>
      <c r="M11" s="7"/>
      <c r="N11" s="7"/>
    </row>
    <row r="13" spans="1:12" ht="12.75">
      <c r="A13" s="8" t="s">
        <v>6</v>
      </c>
      <c r="C13" s="131">
        <v>8264.809486449998</v>
      </c>
      <c r="D13" s="132"/>
      <c r="E13" s="53" t="s">
        <v>7</v>
      </c>
      <c r="G13" s="54">
        <v>9287.809486449998</v>
      </c>
      <c r="I13" s="53" t="s">
        <v>7</v>
      </c>
      <c r="J13" s="9"/>
      <c r="L13" s="52"/>
    </row>
    <row r="14" spans="3:12" ht="12.75">
      <c r="C14" s="71"/>
      <c r="D14" s="132"/>
      <c r="E14" s="55"/>
      <c r="G14" s="54"/>
      <c r="I14" s="55"/>
      <c r="L14" s="52"/>
    </row>
    <row r="15" spans="1:12" ht="12.75">
      <c r="A15" s="49" t="s">
        <v>90</v>
      </c>
      <c r="C15" s="131">
        <v>279</v>
      </c>
      <c r="D15" s="132"/>
      <c r="E15" s="53" t="s">
        <v>7</v>
      </c>
      <c r="G15" s="54">
        <v>279</v>
      </c>
      <c r="I15" s="53" t="s">
        <v>7</v>
      </c>
      <c r="L15" s="52"/>
    </row>
    <row r="16" spans="1:12" ht="12.75">
      <c r="A16" s="49" t="s">
        <v>87</v>
      </c>
      <c r="C16" s="131">
        <v>-703.7373545840001</v>
      </c>
      <c r="D16" s="132"/>
      <c r="E16" s="53" t="s">
        <v>7</v>
      </c>
      <c r="G16" s="54">
        <v>-703.7373545840001</v>
      </c>
      <c r="I16" s="53" t="s">
        <v>7</v>
      </c>
      <c r="J16" s="9"/>
      <c r="L16" s="52"/>
    </row>
    <row r="17" spans="1:12" ht="12.75">
      <c r="A17" s="49" t="s">
        <v>8</v>
      </c>
      <c r="C17" s="131">
        <v>-3398.4302474425003</v>
      </c>
      <c r="D17" s="132"/>
      <c r="E17" s="53" t="s">
        <v>7</v>
      </c>
      <c r="G17" s="54">
        <v>-4187.4302474425</v>
      </c>
      <c r="I17" s="53" t="s">
        <v>7</v>
      </c>
      <c r="J17" s="9"/>
      <c r="L17" s="52"/>
    </row>
    <row r="18" spans="1:12" ht="25.5">
      <c r="A18" s="72" t="s">
        <v>88</v>
      </c>
      <c r="C18" s="131">
        <v>-169</v>
      </c>
      <c r="D18" s="132"/>
      <c r="E18" s="53" t="s">
        <v>7</v>
      </c>
      <c r="G18" s="54">
        <v>-169</v>
      </c>
      <c r="I18" s="53" t="s">
        <v>7</v>
      </c>
      <c r="J18" s="9"/>
      <c r="L18" s="52"/>
    </row>
    <row r="19" spans="1:12" ht="25.5">
      <c r="A19" s="72" t="s">
        <v>91</v>
      </c>
      <c r="C19" s="131">
        <v>-224</v>
      </c>
      <c r="D19" s="132"/>
      <c r="E19" s="53" t="s">
        <v>7</v>
      </c>
      <c r="G19" s="54">
        <v>-224</v>
      </c>
      <c r="I19" s="53" t="s">
        <v>7</v>
      </c>
      <c r="L19" s="52"/>
    </row>
    <row r="20" spans="1:15" ht="12.75">
      <c r="A20" s="49" t="s">
        <v>89</v>
      </c>
      <c r="C20" s="133">
        <v>-2157.7682141833334</v>
      </c>
      <c r="D20" s="132"/>
      <c r="E20" s="61" t="s">
        <v>7</v>
      </c>
      <c r="G20" s="56">
        <v>-2157.7682141833334</v>
      </c>
      <c r="I20" s="61" t="s">
        <v>7</v>
      </c>
      <c r="L20" s="52"/>
      <c r="M20" s="52"/>
      <c r="N20" s="52"/>
      <c r="O20" s="52"/>
    </row>
    <row r="21" spans="1:12" ht="12" customHeight="1" hidden="1">
      <c r="A21" s="49" t="s">
        <v>70</v>
      </c>
      <c r="C21" s="131">
        <v>-1156.40753425</v>
      </c>
      <c r="D21" s="132"/>
      <c r="E21" s="53" t="s">
        <v>7</v>
      </c>
      <c r="G21" s="54">
        <v>-1156.40753425</v>
      </c>
      <c r="I21" s="53" t="s">
        <v>7</v>
      </c>
      <c r="L21" s="52"/>
    </row>
    <row r="22" spans="1:12" ht="12.75" hidden="1">
      <c r="A22" s="49" t="s">
        <v>71</v>
      </c>
      <c r="C22" s="131">
        <v>-1001.3606799333334</v>
      </c>
      <c r="D22" s="132"/>
      <c r="E22" s="53" t="s">
        <v>7</v>
      </c>
      <c r="G22" s="54">
        <v>-1001.3606799333334</v>
      </c>
      <c r="I22" s="53" t="s">
        <v>7</v>
      </c>
      <c r="L22" s="52"/>
    </row>
    <row r="23" spans="3:4" ht="12.75">
      <c r="C23" s="132"/>
      <c r="D23" s="132"/>
    </row>
    <row r="24" spans="1:15" ht="12.75">
      <c r="A24" s="1" t="s">
        <v>9</v>
      </c>
      <c r="C24" s="131">
        <v>1890.8736702401643</v>
      </c>
      <c r="D24" s="132"/>
      <c r="E24" s="53" t="s">
        <v>7</v>
      </c>
      <c r="F24" s="58"/>
      <c r="G24" s="52">
        <v>2124.8736702401643</v>
      </c>
      <c r="H24" s="58"/>
      <c r="I24" s="53" t="s">
        <v>7</v>
      </c>
      <c r="L24" s="52"/>
      <c r="M24" s="52"/>
      <c r="N24" s="52"/>
      <c r="O24" s="52"/>
    </row>
    <row r="25" spans="1:12" ht="12.75" customHeight="1">
      <c r="A25" s="59"/>
      <c r="C25" s="131"/>
      <c r="D25" s="19"/>
      <c r="E25" s="52"/>
      <c r="F25" s="58"/>
      <c r="G25" s="54"/>
      <c r="H25" s="58"/>
      <c r="I25" s="52"/>
      <c r="L25" s="52"/>
    </row>
    <row r="26" spans="1:12" ht="12.75" customHeight="1">
      <c r="A26" s="59" t="s">
        <v>10</v>
      </c>
      <c r="C26" s="133">
        <v>-207.10459523333327</v>
      </c>
      <c r="D26" s="19"/>
      <c r="E26" s="61" t="s">
        <v>7</v>
      </c>
      <c r="F26" s="58"/>
      <c r="G26" s="57">
        <v>-207.10459523333327</v>
      </c>
      <c r="H26" s="58"/>
      <c r="I26" s="61" t="s">
        <v>7</v>
      </c>
      <c r="L26" s="52"/>
    </row>
    <row r="27" spans="1:14" ht="12.75">
      <c r="A27" s="60"/>
      <c r="C27" s="131"/>
      <c r="D27" s="19"/>
      <c r="E27" s="52"/>
      <c r="F27" s="58"/>
      <c r="G27" s="54"/>
      <c r="H27" s="58"/>
      <c r="I27" s="52"/>
      <c r="L27" s="52"/>
      <c r="M27" s="52"/>
      <c r="N27" s="52"/>
    </row>
    <row r="28" spans="1:15" ht="12.75">
      <c r="A28" s="1" t="s">
        <v>11</v>
      </c>
      <c r="C28" s="131">
        <v>1683.769075006831</v>
      </c>
      <c r="D28" s="19"/>
      <c r="E28" s="53" t="s">
        <v>7</v>
      </c>
      <c r="F28" s="58"/>
      <c r="G28" s="52">
        <v>1917.769075006831</v>
      </c>
      <c r="H28" s="58"/>
      <c r="I28" s="53" t="s">
        <v>7</v>
      </c>
      <c r="L28" s="52"/>
      <c r="M28" s="52"/>
      <c r="N28" s="52"/>
      <c r="O28" s="52"/>
    </row>
    <row r="29" spans="3:12" ht="12.75">
      <c r="C29" s="131"/>
      <c r="D29" s="19"/>
      <c r="E29" s="52"/>
      <c r="F29" s="58"/>
      <c r="G29" s="54"/>
      <c r="H29" s="58"/>
      <c r="I29" s="52"/>
      <c r="L29" s="52"/>
    </row>
    <row r="30" spans="1:12" ht="12.75">
      <c r="A30" s="60" t="s">
        <v>12</v>
      </c>
      <c r="C30" s="133">
        <v>-501.805</v>
      </c>
      <c r="D30" s="19"/>
      <c r="E30" s="61" t="s">
        <v>7</v>
      </c>
      <c r="F30" s="58"/>
      <c r="G30" s="57">
        <v>-501.805</v>
      </c>
      <c r="H30" s="58"/>
      <c r="I30" s="61" t="s">
        <v>7</v>
      </c>
      <c r="L30" s="52"/>
    </row>
    <row r="31" spans="1:14" ht="12.75">
      <c r="A31" s="60"/>
      <c r="C31" s="131"/>
      <c r="D31" s="19"/>
      <c r="E31" s="52"/>
      <c r="F31" s="58"/>
      <c r="G31" s="54"/>
      <c r="H31" s="58"/>
      <c r="I31" s="52"/>
      <c r="L31" s="52"/>
      <c r="M31" s="52"/>
      <c r="N31" s="52"/>
    </row>
    <row r="32" spans="1:15" ht="13.5" thickBot="1">
      <c r="A32" s="8" t="s">
        <v>13</v>
      </c>
      <c r="C32" s="113">
        <v>1181.9640750068309</v>
      </c>
      <c r="D32" s="132"/>
      <c r="E32" s="64" t="s">
        <v>7</v>
      </c>
      <c r="G32" s="74">
        <v>1415.9640750068309</v>
      </c>
      <c r="I32" s="64" t="s">
        <v>7</v>
      </c>
      <c r="L32" s="52"/>
      <c r="M32" s="52"/>
      <c r="N32" s="52"/>
      <c r="O32" s="52"/>
    </row>
    <row r="33" spans="1:12" ht="13.5" hidden="1" thickTop="1">
      <c r="A33" s="8"/>
      <c r="C33" s="134"/>
      <c r="D33" s="132"/>
      <c r="E33" s="53"/>
      <c r="G33" s="54"/>
      <c r="I33" s="53"/>
      <c r="L33" s="62"/>
    </row>
    <row r="34" spans="1:14" ht="13.5" hidden="1" thickTop="1">
      <c r="A34" s="8" t="s">
        <v>14</v>
      </c>
      <c r="C34" s="134">
        <v>0</v>
      </c>
      <c r="D34" s="132"/>
      <c r="E34" s="53" t="s">
        <v>7</v>
      </c>
      <c r="G34" s="57"/>
      <c r="I34" s="61" t="s">
        <v>7</v>
      </c>
      <c r="L34" s="62"/>
      <c r="N34" s="138"/>
    </row>
    <row r="35" spans="1:14" ht="13.5" hidden="1" thickTop="1">
      <c r="A35" s="8"/>
      <c r="C35" s="134"/>
      <c r="D35" s="132"/>
      <c r="E35" s="53"/>
      <c r="G35" s="54"/>
      <c r="I35" s="53"/>
      <c r="L35" s="62"/>
      <c r="M35" s="62"/>
      <c r="N35" s="62"/>
    </row>
    <row r="36" spans="1:15" ht="14.25" hidden="1" thickBot="1" thickTop="1">
      <c r="A36" s="8" t="s">
        <v>15</v>
      </c>
      <c r="C36" s="134">
        <v>0</v>
      </c>
      <c r="D36" s="132"/>
      <c r="E36" s="53" t="s">
        <v>7</v>
      </c>
      <c r="G36" s="63" t="e">
        <v>#REF!</v>
      </c>
      <c r="I36" s="64" t="s">
        <v>7</v>
      </c>
      <c r="L36" s="62"/>
      <c r="M36" s="62"/>
      <c r="N36" s="62"/>
      <c r="O36" s="62"/>
    </row>
    <row r="37" spans="1:15" ht="13.5" thickTop="1">
      <c r="A37" s="8"/>
      <c r="C37" s="134"/>
      <c r="D37" s="132"/>
      <c r="E37" s="62"/>
      <c r="G37" s="54"/>
      <c r="I37" s="53"/>
      <c r="L37" s="62"/>
      <c r="M37" s="62"/>
      <c r="N37" s="62"/>
      <c r="O37" s="62"/>
    </row>
    <row r="38" spans="1:9" ht="12.75">
      <c r="A38" s="1" t="s">
        <v>16</v>
      </c>
      <c r="C38" s="132"/>
      <c r="D38" s="132"/>
      <c r="E38" s="65"/>
      <c r="I38" s="66"/>
    </row>
    <row r="39" spans="1:9" ht="12.75">
      <c r="A39" s="50" t="s">
        <v>17</v>
      </c>
      <c r="B39" s="11"/>
      <c r="C39" s="67">
        <v>0.68</v>
      </c>
      <c r="D39" s="70"/>
      <c r="E39" s="73" t="s">
        <v>7</v>
      </c>
      <c r="F39" s="70"/>
      <c r="G39" s="67">
        <v>0.82</v>
      </c>
      <c r="H39" s="70"/>
      <c r="I39" s="73" t="s">
        <v>7</v>
      </c>
    </row>
    <row r="40" spans="1:9" ht="12.75">
      <c r="A40" s="50" t="s">
        <v>18</v>
      </c>
      <c r="B40" s="11"/>
      <c r="C40" s="73" t="s">
        <v>7</v>
      </c>
      <c r="D40" s="70"/>
      <c r="E40" s="73" t="s">
        <v>7</v>
      </c>
      <c r="F40" s="70"/>
      <c r="G40" s="73" t="s">
        <v>7</v>
      </c>
      <c r="H40" s="70"/>
      <c r="I40" s="73" t="s">
        <v>7</v>
      </c>
    </row>
    <row r="43" spans="1:9" ht="12.75">
      <c r="A43" s="48" t="s">
        <v>19</v>
      </c>
      <c r="B43" s="11"/>
      <c r="C43" s="70"/>
      <c r="D43" s="68"/>
      <c r="E43" s="71"/>
      <c r="F43" s="70"/>
      <c r="G43" s="70"/>
      <c r="H43" s="69"/>
      <c r="I43" s="71"/>
    </row>
    <row r="44" spans="1:9" ht="12.75">
      <c r="A44" s="50"/>
      <c r="B44" s="11"/>
      <c r="C44" s="70"/>
      <c r="D44" s="68"/>
      <c r="E44" s="71"/>
      <c r="F44" s="69"/>
      <c r="G44" s="70"/>
      <c r="H44" s="69"/>
      <c r="I44" s="71"/>
    </row>
    <row r="45" spans="1:10" ht="25.5" customHeight="1">
      <c r="A45" s="142" t="s">
        <v>120</v>
      </c>
      <c r="B45" s="142"/>
      <c r="C45" s="142"/>
      <c r="D45" s="142"/>
      <c r="E45" s="142"/>
      <c r="F45" s="142"/>
      <c r="G45" s="142"/>
      <c r="H45" s="142"/>
      <c r="I45" s="142"/>
      <c r="J45" s="142"/>
    </row>
    <row r="46" spans="2:9" ht="12.75">
      <c r="B46" s="11"/>
      <c r="C46" s="70"/>
      <c r="D46" s="68"/>
      <c r="E46" s="71"/>
      <c r="F46" s="69"/>
      <c r="G46" s="70"/>
      <c r="H46" s="69"/>
      <c r="I46" s="71"/>
    </row>
    <row r="47" spans="1:11" ht="26.25" customHeight="1">
      <c r="A47" s="141" t="s">
        <v>67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39"/>
    </row>
    <row r="48" spans="1:9" ht="12.75" customHeight="1">
      <c r="A48" s="11"/>
      <c r="B48" s="11"/>
      <c r="C48" s="70"/>
      <c r="D48" s="68"/>
      <c r="E48" s="71"/>
      <c r="F48" s="69"/>
      <c r="G48" s="70"/>
      <c r="H48" s="69"/>
      <c r="I48" s="71"/>
    </row>
    <row r="49" spans="1:9" ht="12.75">
      <c r="A49" s="143" t="s">
        <v>51</v>
      </c>
      <c r="B49" s="144"/>
      <c r="C49" s="144"/>
      <c r="D49" s="144"/>
      <c r="E49" s="144"/>
      <c r="F49" s="144"/>
      <c r="G49" s="144"/>
      <c r="H49" s="144"/>
      <c r="I49" s="144"/>
    </row>
    <row r="50" spans="2:9" ht="12.75">
      <c r="B50" s="11"/>
      <c r="C50" s="70"/>
      <c r="D50" s="68"/>
      <c r="E50" s="71"/>
      <c r="F50" s="69"/>
      <c r="G50" s="70"/>
      <c r="H50" s="69"/>
      <c r="I50" s="71"/>
    </row>
    <row r="51" spans="10:12" ht="12.75">
      <c r="J51" s="10"/>
      <c r="K51" s="140"/>
      <c r="L51" s="140"/>
    </row>
    <row r="52" spans="2:9" ht="12.75">
      <c r="B52" s="11"/>
      <c r="C52" s="70"/>
      <c r="D52" s="68"/>
      <c r="E52" s="71"/>
      <c r="F52" s="69"/>
      <c r="G52" s="70"/>
      <c r="H52" s="69"/>
      <c r="I52" s="71"/>
    </row>
    <row r="53" spans="2:9" ht="12.75">
      <c r="B53" s="11"/>
      <c r="C53" s="70"/>
      <c r="D53" s="68"/>
      <c r="E53" s="71"/>
      <c r="F53" s="69"/>
      <c r="G53" s="70"/>
      <c r="H53" s="69"/>
      <c r="I53" s="71"/>
    </row>
    <row r="54" spans="2:9" ht="12.75">
      <c r="B54" s="11"/>
      <c r="C54" s="70"/>
      <c r="D54" s="68"/>
      <c r="E54" s="71"/>
      <c r="F54" s="69"/>
      <c r="G54" s="70"/>
      <c r="H54" s="69"/>
      <c r="I54" s="71"/>
    </row>
    <row r="55" spans="2:9" ht="12.75">
      <c r="B55" s="11"/>
      <c r="C55" s="70"/>
      <c r="D55" s="68"/>
      <c r="E55" s="71"/>
      <c r="F55" s="69"/>
      <c r="G55" s="70"/>
      <c r="H55" s="69"/>
      <c r="I55" s="71"/>
    </row>
    <row r="56" spans="2:9" ht="12.75">
      <c r="B56" s="11"/>
      <c r="C56" s="70"/>
      <c r="D56" s="68"/>
      <c r="E56" s="71"/>
      <c r="F56" s="69"/>
      <c r="G56" s="70"/>
      <c r="H56" s="69"/>
      <c r="I56" s="71"/>
    </row>
    <row r="58" spans="3:7" ht="17.25" customHeight="1">
      <c r="C58" s="49"/>
      <c r="D58" s="49"/>
      <c r="E58" s="49"/>
      <c r="G58" s="49"/>
    </row>
  </sheetData>
  <mergeCells count="10">
    <mergeCell ref="A1:J1"/>
    <mergeCell ref="A2:J2"/>
    <mergeCell ref="A4:J4"/>
    <mergeCell ref="A5:J5"/>
    <mergeCell ref="A47:J47"/>
    <mergeCell ref="A49:I49"/>
    <mergeCell ref="A6:J6"/>
    <mergeCell ref="C9:E9"/>
    <mergeCell ref="G9:I9"/>
    <mergeCell ref="A45:J45"/>
  </mergeCells>
  <printOptions/>
  <pageMargins left="0.75" right="0.52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SheetLayoutView="100" workbookViewId="0" topLeftCell="A25">
      <selection activeCell="A6" sqref="A6:E6"/>
    </sheetView>
  </sheetViews>
  <sheetFormatPr defaultColWidth="8.28125" defaultRowHeight="12.75"/>
  <cols>
    <col min="1" max="1" width="48.7109375" style="18" customWidth="1"/>
    <col min="2" max="2" width="1.7109375" style="18" customWidth="1"/>
    <col min="3" max="3" width="13.140625" style="18" customWidth="1"/>
    <col min="4" max="4" width="2.7109375" style="36" customWidth="1"/>
    <col min="5" max="5" width="13.28125" style="82" customWidth="1"/>
    <col min="6" max="6" width="1.7109375" style="36" customWidth="1"/>
    <col min="7" max="7" width="6.00390625" style="36" customWidth="1"/>
    <col min="8" max="8" width="7.00390625" style="36" customWidth="1"/>
    <col min="9" max="16384" width="8.28125" style="36" customWidth="1"/>
  </cols>
  <sheetData>
    <row r="1" spans="1:5" s="76" customFormat="1" ht="15" customHeight="1">
      <c r="A1" s="154" t="s">
        <v>68</v>
      </c>
      <c r="B1" s="154"/>
      <c r="C1" s="155"/>
      <c r="D1" s="155"/>
      <c r="E1" s="155"/>
    </row>
    <row r="2" spans="1:5" s="76" customFormat="1" ht="12" customHeight="1">
      <c r="A2" s="154" t="s">
        <v>0</v>
      </c>
      <c r="B2" s="154"/>
      <c r="C2" s="154"/>
      <c r="D2" s="154"/>
      <c r="E2" s="154"/>
    </row>
    <row r="3" spans="1:5" s="76" customFormat="1" ht="12" customHeight="1">
      <c r="A3" s="12"/>
      <c r="B3" s="12"/>
      <c r="C3" s="13"/>
      <c r="E3" s="38"/>
    </row>
    <row r="4" spans="1:5" s="15" customFormat="1" ht="12.75">
      <c r="A4" s="156" t="s">
        <v>21</v>
      </c>
      <c r="B4" s="156"/>
      <c r="C4" s="157"/>
      <c r="D4" s="157"/>
      <c r="E4" s="157"/>
    </row>
    <row r="5" spans="1:5" s="76" customFormat="1" ht="12.75">
      <c r="A5" s="154" t="s">
        <v>85</v>
      </c>
      <c r="B5" s="154"/>
      <c r="C5" s="155"/>
      <c r="D5" s="155"/>
      <c r="E5" s="155"/>
    </row>
    <row r="6" spans="1:5" s="76" customFormat="1" ht="12.75">
      <c r="A6" s="152" t="s">
        <v>118</v>
      </c>
      <c r="B6" s="152"/>
      <c r="C6" s="153"/>
      <c r="D6" s="153"/>
      <c r="E6" s="153"/>
    </row>
    <row r="7" spans="3:8" ht="13.5">
      <c r="C7" s="21"/>
      <c r="D7" s="77"/>
      <c r="E7" s="40"/>
      <c r="F7" s="23"/>
      <c r="G7" s="21"/>
      <c r="H7" s="78"/>
    </row>
    <row r="8" spans="1:8" ht="12.75">
      <c r="A8" s="19"/>
      <c r="B8" s="19"/>
      <c r="C8" s="5">
        <v>38533</v>
      </c>
      <c r="D8" s="20"/>
      <c r="E8" s="39">
        <v>38352</v>
      </c>
      <c r="F8" s="79"/>
      <c r="G8" s="79"/>
      <c r="H8" s="80"/>
    </row>
    <row r="9" spans="1:8" ht="12.75">
      <c r="A9" s="19"/>
      <c r="B9" s="19"/>
      <c r="C9" s="21" t="s">
        <v>5</v>
      </c>
      <c r="D9" s="21"/>
      <c r="E9" s="40" t="s">
        <v>5</v>
      </c>
      <c r="F9" s="79"/>
      <c r="G9" s="79"/>
      <c r="H9" s="80"/>
    </row>
    <row r="10" spans="1:8" ht="12.75">
      <c r="A10" s="19"/>
      <c r="B10" s="19"/>
      <c r="C10" s="21" t="s">
        <v>22</v>
      </c>
      <c r="D10" s="21"/>
      <c r="E10" s="40" t="s">
        <v>23</v>
      </c>
      <c r="F10" s="79"/>
      <c r="G10" s="79"/>
      <c r="H10" s="80"/>
    </row>
    <row r="11" spans="1:8" ht="12.75">
      <c r="A11" s="22" t="s">
        <v>24</v>
      </c>
      <c r="B11" s="22"/>
      <c r="E11" s="79"/>
      <c r="F11" s="79"/>
      <c r="G11" s="79"/>
      <c r="H11" s="80"/>
    </row>
    <row r="12" spans="1:8" ht="12.75">
      <c r="A12" s="36" t="s">
        <v>25</v>
      </c>
      <c r="B12" s="36"/>
      <c r="C12" s="18">
        <f>+'[1]Sheet2'!$N4/1000</f>
        <v>14140.435027200001</v>
      </c>
      <c r="D12" s="81"/>
      <c r="E12" s="41">
        <v>0</v>
      </c>
      <c r="F12" s="82"/>
      <c r="G12" s="82"/>
      <c r="H12" s="83"/>
    </row>
    <row r="13" spans="1:8" ht="12.75">
      <c r="A13" s="36" t="s">
        <v>72</v>
      </c>
      <c r="B13" s="36"/>
      <c r="C13" s="18">
        <f>+'[1]Sheet2'!$N5/1000</f>
        <v>8998.500920000002</v>
      </c>
      <c r="D13" s="81"/>
      <c r="E13" s="41">
        <v>0</v>
      </c>
      <c r="F13" s="82"/>
      <c r="G13" s="82"/>
      <c r="H13" s="83"/>
    </row>
    <row r="14" spans="1:8" ht="12.75">
      <c r="A14" s="36" t="s">
        <v>73</v>
      </c>
      <c r="B14" s="36"/>
      <c r="C14" s="18">
        <f>+'[1]Sheet2'!$N8/1000</f>
        <v>314.25615387599913</v>
      </c>
      <c r="D14" s="81"/>
      <c r="E14" s="41">
        <v>0</v>
      </c>
      <c r="F14" s="82"/>
      <c r="G14" s="82"/>
      <c r="H14" s="83"/>
    </row>
    <row r="15" spans="1:8" ht="12.75">
      <c r="A15" s="36"/>
      <c r="B15" s="36"/>
      <c r="D15" s="81"/>
      <c r="E15" s="41"/>
      <c r="F15" s="82"/>
      <c r="G15" s="82"/>
      <c r="H15" s="83"/>
    </row>
    <row r="16" spans="1:8" ht="12.75">
      <c r="A16" s="22" t="s">
        <v>26</v>
      </c>
      <c r="B16" s="90"/>
      <c r="C16" s="91"/>
      <c r="D16" s="92"/>
      <c r="E16" s="93"/>
      <c r="F16" s="94"/>
      <c r="G16" s="79"/>
      <c r="H16" s="80"/>
    </row>
    <row r="17" spans="1:8" ht="12.75">
      <c r="A17" s="19" t="s">
        <v>27</v>
      </c>
      <c r="B17" s="95"/>
      <c r="C17" s="19">
        <f>+'[1]Sheet2'!$N12/1000</f>
        <v>12983.278623076</v>
      </c>
      <c r="D17" s="84"/>
      <c r="E17" s="42">
        <v>0</v>
      </c>
      <c r="F17" s="96"/>
      <c r="G17" s="79"/>
      <c r="H17" s="80"/>
    </row>
    <row r="18" spans="1:8" ht="12.75">
      <c r="A18" s="19" t="s">
        <v>28</v>
      </c>
      <c r="B18" s="95"/>
      <c r="C18" s="19">
        <f>+'[1]Sheet2'!$N$13/1000-1</f>
        <v>10907.492347599999</v>
      </c>
      <c r="D18" s="84"/>
      <c r="E18" s="42">
        <v>0</v>
      </c>
      <c r="F18" s="96"/>
      <c r="G18" s="79"/>
      <c r="H18" s="84"/>
    </row>
    <row r="19" spans="1:8" ht="12.75">
      <c r="A19" s="19" t="s">
        <v>93</v>
      </c>
      <c r="B19" s="95"/>
      <c r="C19" s="19">
        <f>+'[1]Sheet2'!$N$14/1000</f>
        <v>1607.0959388</v>
      </c>
      <c r="D19" s="84"/>
      <c r="E19" s="42">
        <v>623</v>
      </c>
      <c r="F19" s="96"/>
      <c r="G19" s="79"/>
      <c r="H19" s="84"/>
    </row>
    <row r="20" spans="1:8" ht="12.75">
      <c r="A20" s="19" t="s">
        <v>92</v>
      </c>
      <c r="B20" s="95"/>
      <c r="C20" s="19">
        <f>+'[1]Sheet2'!$N$18/1000</f>
        <v>21717.315851600004</v>
      </c>
      <c r="D20" s="84"/>
      <c r="E20" s="42" t="s">
        <v>78</v>
      </c>
      <c r="F20" s="96"/>
      <c r="G20" s="79"/>
      <c r="H20" s="84"/>
    </row>
    <row r="21" spans="1:8" ht="12.75">
      <c r="A21" s="19"/>
      <c r="B21" s="95"/>
      <c r="C21" s="19"/>
      <c r="D21" s="84"/>
      <c r="E21" s="42"/>
      <c r="F21" s="96"/>
      <c r="G21" s="79"/>
      <c r="H21" s="84"/>
    </row>
    <row r="22" spans="1:8" ht="12.75">
      <c r="A22" s="19"/>
      <c r="B22" s="95"/>
      <c r="C22" s="75">
        <f>SUM(C17:C21)</f>
        <v>47215.18276107601</v>
      </c>
      <c r="D22" s="84"/>
      <c r="E22" s="75">
        <f>SUM(E17:E21)</f>
        <v>623</v>
      </c>
      <c r="F22" s="96"/>
      <c r="G22" s="79"/>
      <c r="H22" s="84"/>
    </row>
    <row r="23" spans="2:8" ht="12.75">
      <c r="B23" s="97"/>
      <c r="D23" s="81"/>
      <c r="E23" s="41"/>
      <c r="F23" s="98"/>
      <c r="G23" s="81"/>
      <c r="H23" s="81"/>
    </row>
    <row r="24" spans="1:8" ht="12.75">
      <c r="A24" s="22" t="s">
        <v>29</v>
      </c>
      <c r="B24" s="99"/>
      <c r="C24" s="19"/>
      <c r="D24" s="84"/>
      <c r="E24" s="42"/>
      <c r="F24" s="100"/>
      <c r="G24" s="84"/>
      <c r="H24" s="84"/>
    </row>
    <row r="25" spans="1:8" ht="12.75">
      <c r="A25" s="18" t="s">
        <v>30</v>
      </c>
      <c r="B25" s="97"/>
      <c r="C25" s="19">
        <f>+'[1]Sheet2'!$N$21/1000</f>
        <v>3419.0825652</v>
      </c>
      <c r="E25" s="42">
        <v>0</v>
      </c>
      <c r="F25" s="98"/>
      <c r="G25" s="81"/>
      <c r="H25" s="81"/>
    </row>
    <row r="26" spans="1:8" ht="12.75">
      <c r="A26" s="19" t="s">
        <v>31</v>
      </c>
      <c r="B26" s="95"/>
      <c r="C26" s="19">
        <v>2470</v>
      </c>
      <c r="D26" s="84"/>
      <c r="E26" s="42">
        <v>628</v>
      </c>
      <c r="F26" s="100"/>
      <c r="G26" s="84"/>
      <c r="H26" s="81"/>
    </row>
    <row r="27" spans="1:8" ht="12.75">
      <c r="A27" s="19" t="s">
        <v>74</v>
      </c>
      <c r="B27" s="95"/>
      <c r="C27" s="19">
        <f>+'[1]Sheet2'!$N$24/1000</f>
        <v>34.573209999999996</v>
      </c>
      <c r="D27" s="84"/>
      <c r="E27" s="42">
        <v>0</v>
      </c>
      <c r="F27" s="100"/>
      <c r="G27" s="84"/>
      <c r="H27" s="81"/>
    </row>
    <row r="28" spans="1:8" ht="12.75">
      <c r="A28" s="19" t="s">
        <v>95</v>
      </c>
      <c r="B28" s="95"/>
      <c r="C28" s="19">
        <f>+'[1]Sheet2'!$N$26/1000</f>
        <v>29.175919999999984</v>
      </c>
      <c r="D28" s="84"/>
      <c r="E28" s="42">
        <v>0</v>
      </c>
      <c r="F28" s="100"/>
      <c r="G28" s="84"/>
      <c r="H28" s="81"/>
    </row>
    <row r="29" spans="1:8" ht="12.75">
      <c r="A29" s="19" t="s">
        <v>32</v>
      </c>
      <c r="B29" s="95"/>
      <c r="C29" s="19">
        <f>+'[1]Sheet2'!$N$27/1000</f>
        <v>6371.0734816</v>
      </c>
      <c r="D29" s="84"/>
      <c r="E29" s="42">
        <v>0</v>
      </c>
      <c r="F29" s="100"/>
      <c r="G29" s="84"/>
      <c r="H29" s="81"/>
    </row>
    <row r="30" spans="1:7" ht="12.75">
      <c r="A30" s="18" t="s">
        <v>33</v>
      </c>
      <c r="B30" s="97"/>
      <c r="C30" s="19">
        <f>2009-626</f>
        <v>1383</v>
      </c>
      <c r="D30" s="84"/>
      <c r="E30" s="42">
        <v>0</v>
      </c>
      <c r="F30" s="100"/>
      <c r="G30" s="84"/>
    </row>
    <row r="31" spans="2:7" ht="12.75">
      <c r="B31" s="97"/>
      <c r="C31" s="19"/>
      <c r="D31" s="84"/>
      <c r="E31" s="42"/>
      <c r="F31" s="100"/>
      <c r="G31" s="84"/>
    </row>
    <row r="32" spans="1:7" ht="12.75">
      <c r="A32" s="19"/>
      <c r="B32" s="95"/>
      <c r="C32" s="75">
        <f>SUM(C25:C31)</f>
        <v>13706.905176799999</v>
      </c>
      <c r="D32" s="84"/>
      <c r="E32" s="75">
        <f>SUM(E25:E31)</f>
        <v>628</v>
      </c>
      <c r="F32" s="100"/>
      <c r="G32" s="84"/>
    </row>
    <row r="33" spans="1:7" ht="6" customHeight="1">
      <c r="A33" s="19" t="s">
        <v>34</v>
      </c>
      <c r="B33" s="101"/>
      <c r="C33" s="102"/>
      <c r="D33" s="103"/>
      <c r="E33" s="104"/>
      <c r="F33" s="105"/>
      <c r="G33" s="84"/>
    </row>
    <row r="34" spans="1:7" ht="6" customHeight="1">
      <c r="A34" s="19"/>
      <c r="B34" s="19"/>
      <c r="C34" s="19"/>
      <c r="D34" s="84"/>
      <c r="E34" s="42"/>
      <c r="F34" s="84"/>
      <c r="G34" s="84"/>
    </row>
    <row r="35" spans="1:7" ht="12.75">
      <c r="A35" s="23" t="s">
        <v>94</v>
      </c>
      <c r="B35" s="23"/>
      <c r="C35" s="19">
        <f>C22-C32</f>
        <v>33508.27758427601</v>
      </c>
      <c r="D35" s="84"/>
      <c r="E35" s="19">
        <f>E22-E32</f>
        <v>-5</v>
      </c>
      <c r="F35" s="84"/>
      <c r="G35" s="84"/>
    </row>
    <row r="36" spans="1:7" ht="12.75">
      <c r="A36" s="23"/>
      <c r="B36" s="23"/>
      <c r="C36" s="19"/>
      <c r="D36" s="84"/>
      <c r="E36" s="42"/>
      <c r="F36" s="84"/>
      <c r="G36" s="84"/>
    </row>
    <row r="37" spans="1:7" ht="12.75">
      <c r="A37" s="23" t="s">
        <v>35</v>
      </c>
      <c r="B37" s="106"/>
      <c r="C37" s="91"/>
      <c r="D37" s="92"/>
      <c r="E37" s="93"/>
      <c r="F37" s="107"/>
      <c r="G37" s="84"/>
    </row>
    <row r="38" spans="1:7" ht="12.75">
      <c r="A38" s="19" t="s">
        <v>95</v>
      </c>
      <c r="B38" s="95"/>
      <c r="C38" s="19">
        <f>+'[1]Sheet2'!$H$33/1000</f>
        <v>94.78733</v>
      </c>
      <c r="D38" s="84"/>
      <c r="E38" s="42" t="s">
        <v>75</v>
      </c>
      <c r="F38" s="100"/>
      <c r="G38" s="84"/>
    </row>
    <row r="39" spans="1:7" ht="12.75">
      <c r="A39" s="19" t="s">
        <v>36</v>
      </c>
      <c r="B39" s="95"/>
      <c r="C39" s="19">
        <v>625</v>
      </c>
      <c r="D39" s="84"/>
      <c r="E39" s="42" t="s">
        <v>75</v>
      </c>
      <c r="F39" s="100"/>
      <c r="G39" s="84"/>
    </row>
    <row r="40" spans="1:7" ht="6" customHeight="1">
      <c r="A40" s="19"/>
      <c r="B40" s="101"/>
      <c r="C40" s="102"/>
      <c r="D40" s="103"/>
      <c r="E40" s="104"/>
      <c r="F40" s="105"/>
      <c r="G40" s="84"/>
    </row>
    <row r="41" spans="1:7" ht="6" customHeight="1">
      <c r="A41" s="19"/>
      <c r="B41" s="19"/>
      <c r="C41" s="19"/>
      <c r="D41" s="84"/>
      <c r="E41" s="42"/>
      <c r="F41" s="84"/>
      <c r="G41" s="84"/>
    </row>
    <row r="42" spans="1:7" ht="12.75">
      <c r="A42" s="19"/>
      <c r="B42" s="19"/>
      <c r="C42" s="19">
        <f>-SUM(C38:C41)</f>
        <v>-719.78733</v>
      </c>
      <c r="D42" s="84"/>
      <c r="E42" s="19">
        <f>SUM(E38:E41)</f>
        <v>0</v>
      </c>
      <c r="F42" s="84"/>
      <c r="G42" s="84"/>
    </row>
    <row r="43" spans="1:7" ht="12.75">
      <c r="A43" s="36"/>
      <c r="B43" s="36"/>
      <c r="C43" s="25"/>
      <c r="D43" s="84"/>
      <c r="E43" s="42"/>
      <c r="F43" s="84"/>
      <c r="G43" s="84"/>
    </row>
    <row r="44" spans="1:7" ht="13.5" thickBot="1">
      <c r="A44" s="32" t="s">
        <v>96</v>
      </c>
      <c r="B44" s="19"/>
      <c r="C44" s="37">
        <f>C12+C13+C14+C15+C35-C38-C39</f>
        <v>56241.682355352015</v>
      </c>
      <c r="D44" s="84"/>
      <c r="E44" s="37">
        <f>+E35</f>
        <v>-5</v>
      </c>
      <c r="F44" s="84"/>
      <c r="G44" s="84"/>
    </row>
    <row r="45" spans="1:7" ht="13.5" thickTop="1">
      <c r="A45" s="19"/>
      <c r="B45" s="19"/>
      <c r="C45" s="19"/>
      <c r="D45" s="84"/>
      <c r="E45" s="42"/>
      <c r="F45" s="84"/>
      <c r="G45" s="84"/>
    </row>
    <row r="46" spans="1:7" ht="12.75">
      <c r="A46" s="23" t="s">
        <v>37</v>
      </c>
      <c r="B46" s="23"/>
      <c r="C46" s="19"/>
      <c r="D46" s="84"/>
      <c r="E46" s="42"/>
      <c r="F46" s="84"/>
      <c r="G46" s="84"/>
    </row>
    <row r="47" spans="1:7" ht="12.75">
      <c r="A47" s="23"/>
      <c r="B47" s="23"/>
      <c r="C47" s="19"/>
      <c r="D47" s="84"/>
      <c r="E47" s="42"/>
      <c r="F47" s="84"/>
      <c r="G47" s="84"/>
    </row>
    <row r="48" spans="1:7" ht="12.75">
      <c r="A48" s="19" t="s">
        <v>38</v>
      </c>
      <c r="B48" s="19"/>
      <c r="C48" s="19">
        <f>+'[1]Sheet2'!$N$43/1000</f>
        <v>23500.802</v>
      </c>
      <c r="D48" s="84"/>
      <c r="E48" s="42" t="s">
        <v>76</v>
      </c>
      <c r="F48" s="84"/>
      <c r="G48" s="84"/>
    </row>
    <row r="49" spans="1:7" ht="12.75">
      <c r="A49" s="19"/>
      <c r="B49" s="19"/>
      <c r="C49" s="19"/>
      <c r="D49" s="84"/>
      <c r="E49" s="42"/>
      <c r="F49" s="84"/>
      <c r="G49" s="84"/>
    </row>
    <row r="50" spans="1:7" ht="12.75">
      <c r="A50" s="19" t="s">
        <v>86</v>
      </c>
      <c r="B50" s="19"/>
      <c r="C50" s="19">
        <f>+'[1]Sheet2'!$N$44/1000</f>
        <v>22243.248420000004</v>
      </c>
      <c r="D50" s="84"/>
      <c r="E50" s="42">
        <v>0</v>
      </c>
      <c r="F50" s="84"/>
      <c r="G50" s="84"/>
    </row>
    <row r="51" spans="1:7" ht="12.75">
      <c r="A51" s="19"/>
      <c r="B51" s="19"/>
      <c r="C51" s="19"/>
      <c r="D51" s="84"/>
      <c r="E51" s="42"/>
      <c r="F51" s="84"/>
      <c r="G51" s="84"/>
    </row>
    <row r="52" spans="1:7" ht="12.75">
      <c r="A52" s="19" t="s">
        <v>97</v>
      </c>
      <c r="B52" s="19"/>
      <c r="C52" s="19">
        <v>9087</v>
      </c>
      <c r="D52" s="84"/>
      <c r="E52" s="42">
        <v>0</v>
      </c>
      <c r="F52" s="84"/>
      <c r="G52" s="84"/>
    </row>
    <row r="53" spans="1:7" ht="12.75">
      <c r="A53" s="19"/>
      <c r="B53" s="19"/>
      <c r="C53" s="19"/>
      <c r="D53" s="84"/>
      <c r="E53" s="42"/>
      <c r="F53" s="84"/>
      <c r="G53" s="84"/>
    </row>
    <row r="54" spans="1:7" ht="12.75">
      <c r="A54" s="36" t="s">
        <v>99</v>
      </c>
      <c r="B54" s="36"/>
      <c r="C54" s="102">
        <f>+Equity!H19</f>
        <v>1410.9640750068309</v>
      </c>
      <c r="D54" s="84"/>
      <c r="E54" s="104">
        <v>-5</v>
      </c>
      <c r="F54" s="84"/>
      <c r="G54" s="84"/>
    </row>
    <row r="55" spans="1:7" ht="12.75">
      <c r="A55" s="36"/>
      <c r="B55" s="36"/>
      <c r="C55" s="19"/>
      <c r="D55" s="84"/>
      <c r="E55" s="42"/>
      <c r="F55" s="84"/>
      <c r="G55" s="84"/>
    </row>
    <row r="56" spans="1:7" ht="13.5" thickBot="1">
      <c r="A56" s="23" t="s">
        <v>100</v>
      </c>
      <c r="B56" s="23"/>
      <c r="C56" s="113">
        <f>SUM(C48:C54)</f>
        <v>56242.01449500683</v>
      </c>
      <c r="D56" s="84"/>
      <c r="E56" s="113">
        <f>SUM(E48:E54)</f>
        <v>-5</v>
      </c>
      <c r="F56" s="84"/>
      <c r="G56" s="84"/>
    </row>
    <row r="57" spans="1:7" ht="13.5" thickTop="1">
      <c r="A57" s="19"/>
      <c r="B57" s="19"/>
      <c r="C57" s="24"/>
      <c r="D57" s="85"/>
      <c r="E57" s="42"/>
      <c r="F57" s="84"/>
      <c r="G57" s="84"/>
    </row>
    <row r="58" spans="1:7" ht="12.75">
      <c r="A58" s="19" t="s">
        <v>117</v>
      </c>
      <c r="B58" s="19"/>
      <c r="C58" s="130">
        <f>C44/235008</f>
        <v>0.23931816089389304</v>
      </c>
      <c r="D58" s="84"/>
      <c r="E58" s="130">
        <f>E44/20</f>
        <v>-0.25</v>
      </c>
      <c r="F58" s="84"/>
      <c r="G58" s="84"/>
    </row>
    <row r="59" spans="1:7" ht="12.75">
      <c r="A59" s="19"/>
      <c r="B59" s="19"/>
      <c r="C59" s="19"/>
      <c r="D59" s="84"/>
      <c r="E59" s="86"/>
      <c r="F59" s="84"/>
      <c r="G59" s="84"/>
    </row>
    <row r="60" spans="1:7" ht="12.75">
      <c r="A60" s="19" t="s">
        <v>39</v>
      </c>
      <c r="B60" s="19"/>
      <c r="C60" s="25"/>
      <c r="D60" s="84"/>
      <c r="E60" s="43"/>
      <c r="F60" s="84"/>
      <c r="G60" s="84"/>
    </row>
    <row r="61" spans="1:7" ht="12.75">
      <c r="A61" s="19" t="s">
        <v>79</v>
      </c>
      <c r="B61" s="19"/>
      <c r="C61" s="19"/>
      <c r="D61" s="84"/>
      <c r="E61" s="79"/>
      <c r="F61" s="84"/>
      <c r="G61" s="84"/>
    </row>
    <row r="63" spans="1:7" ht="15.75">
      <c r="A63" s="26"/>
      <c r="B63" s="26"/>
      <c r="C63" s="87"/>
      <c r="D63" s="87"/>
      <c r="E63" s="88"/>
      <c r="F63" s="84"/>
      <c r="G63" s="84"/>
    </row>
    <row r="64" spans="1:7" ht="12.75">
      <c r="A64" s="19"/>
      <c r="B64" s="19"/>
      <c r="C64" s="19"/>
      <c r="D64" s="84"/>
      <c r="E64" s="79"/>
      <c r="F64" s="84"/>
      <c r="G64" s="84"/>
    </row>
    <row r="65" spans="1:7" ht="12.75">
      <c r="A65" s="16" t="s">
        <v>20</v>
      </c>
      <c r="B65" s="19"/>
      <c r="C65" s="19"/>
      <c r="D65" s="84"/>
      <c r="E65" s="79"/>
      <c r="F65" s="84"/>
      <c r="G65" s="84"/>
    </row>
    <row r="66" spans="1:7" ht="12.75">
      <c r="A66" s="19"/>
      <c r="B66" s="19"/>
      <c r="C66" s="19"/>
      <c r="D66" s="84"/>
      <c r="E66" s="79"/>
      <c r="F66" s="84"/>
      <c r="G66" s="84"/>
    </row>
    <row r="67" spans="1:7" ht="12.75">
      <c r="A67" s="19"/>
      <c r="B67" s="19"/>
      <c r="C67" s="19"/>
      <c r="D67" s="84"/>
      <c r="E67" s="79"/>
      <c r="F67" s="84"/>
      <c r="G67" s="84"/>
    </row>
    <row r="68" spans="1:7" ht="12.75">
      <c r="A68" s="19"/>
      <c r="B68" s="19"/>
      <c r="C68" s="19"/>
      <c r="D68" s="89"/>
      <c r="E68" s="79"/>
      <c r="F68" s="89"/>
      <c r="G68" s="89"/>
    </row>
    <row r="69" spans="1:7" ht="12.75">
      <c r="A69" s="19"/>
      <c r="B69" s="19"/>
      <c r="C69" s="19"/>
      <c r="D69" s="89"/>
      <c r="E69" s="79"/>
      <c r="F69" s="89"/>
      <c r="G69" s="89"/>
    </row>
    <row r="70" spans="1:7" ht="12.75">
      <c r="A70" s="19"/>
      <c r="B70" s="19"/>
      <c r="C70" s="19"/>
      <c r="D70" s="89"/>
      <c r="E70" s="79"/>
      <c r="F70" s="89"/>
      <c r="G70" s="89"/>
    </row>
    <row r="71" spans="1:7" ht="12.75">
      <c r="A71" s="19"/>
      <c r="B71" s="19"/>
      <c r="C71" s="19"/>
      <c r="D71" s="89"/>
      <c r="E71" s="79"/>
      <c r="F71" s="89"/>
      <c r="G71" s="89"/>
    </row>
    <row r="72" spans="2:10" ht="12.75">
      <c r="B72" s="16"/>
      <c r="C72" s="17"/>
      <c r="D72" s="17"/>
      <c r="E72" s="44"/>
      <c r="F72" s="17"/>
      <c r="G72" s="17"/>
      <c r="H72" s="17"/>
      <c r="I72" s="17"/>
      <c r="J72" s="17"/>
    </row>
    <row r="73" spans="1:7" ht="12.75">
      <c r="A73" s="19"/>
      <c r="B73" s="19"/>
      <c r="C73" s="19"/>
      <c r="D73" s="89"/>
      <c r="E73" s="79"/>
      <c r="F73" s="89"/>
      <c r="G73" s="89"/>
    </row>
    <row r="74" spans="1:7" ht="12.75">
      <c r="A74" s="19"/>
      <c r="B74" s="19"/>
      <c r="C74" s="19"/>
      <c r="D74" s="89"/>
      <c r="E74" s="79"/>
      <c r="F74" s="89"/>
      <c r="G74" s="89"/>
    </row>
    <row r="75" spans="1:7" ht="12.75">
      <c r="A75" s="19"/>
      <c r="B75" s="19"/>
      <c r="C75" s="19"/>
      <c r="D75" s="89"/>
      <c r="E75" s="79"/>
      <c r="F75" s="89"/>
      <c r="G75" s="89"/>
    </row>
    <row r="76" spans="1:7" ht="12.75">
      <c r="A76" s="19"/>
      <c r="B76" s="19"/>
      <c r="C76" s="19"/>
      <c r="D76" s="89"/>
      <c r="E76" s="79"/>
      <c r="F76" s="89"/>
      <c r="G76" s="89"/>
    </row>
    <row r="77" spans="1:7" ht="12.75">
      <c r="A77" s="19"/>
      <c r="B77" s="19"/>
      <c r="C77" s="19"/>
      <c r="D77" s="89"/>
      <c r="E77" s="79"/>
      <c r="F77" s="89"/>
      <c r="G77" s="89"/>
    </row>
    <row r="78" spans="1:7" ht="12.75">
      <c r="A78" s="19"/>
      <c r="B78" s="19"/>
      <c r="C78" s="19"/>
      <c r="D78" s="89"/>
      <c r="E78" s="79"/>
      <c r="F78" s="89"/>
      <c r="G78" s="89"/>
    </row>
    <row r="79" spans="1:7" ht="12.75">
      <c r="A79" s="19"/>
      <c r="B79" s="19"/>
      <c r="C79" s="19"/>
      <c r="D79" s="89"/>
      <c r="E79" s="79"/>
      <c r="F79" s="89"/>
      <c r="G79" s="89"/>
    </row>
    <row r="80" spans="1:7" ht="12.75">
      <c r="A80" s="19"/>
      <c r="B80" s="19"/>
      <c r="C80" s="19"/>
      <c r="D80" s="89"/>
      <c r="E80" s="79"/>
      <c r="F80" s="89"/>
      <c r="G80" s="89"/>
    </row>
    <row r="81" spans="1:7" ht="12.75">
      <c r="A81" s="19"/>
      <c r="B81" s="19"/>
      <c r="C81" s="19"/>
      <c r="D81" s="89"/>
      <c r="E81" s="79"/>
      <c r="F81" s="89"/>
      <c r="G81" s="89"/>
    </row>
  </sheetData>
  <mergeCells count="5">
    <mergeCell ref="A6:E6"/>
    <mergeCell ref="A1:E1"/>
    <mergeCell ref="A2:E2"/>
    <mergeCell ref="A4:E4"/>
    <mergeCell ref="A5:E5"/>
  </mergeCells>
  <printOptions/>
  <pageMargins left="0.75" right="0.27" top="0.54" bottom="0.38" header="0.23" footer="0.17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SheetLayoutView="100" workbookViewId="0" topLeftCell="A1">
      <selection activeCell="B16" sqref="B16"/>
    </sheetView>
  </sheetViews>
  <sheetFormatPr defaultColWidth="8.28125" defaultRowHeight="12.75"/>
  <cols>
    <col min="1" max="1" width="33.57421875" style="18" customWidth="1"/>
    <col min="2" max="2" width="11.00390625" style="36" customWidth="1"/>
    <col min="3" max="3" width="1.421875" style="36" customWidth="1"/>
    <col min="4" max="4" width="16.28125" style="36" customWidth="1"/>
    <col min="5" max="5" width="1.1484375" style="36" customWidth="1"/>
    <col min="6" max="6" width="15.7109375" style="36" customWidth="1"/>
    <col min="7" max="7" width="2.00390625" style="36" customWidth="1"/>
    <col min="8" max="8" width="13.57421875" style="36" customWidth="1"/>
    <col min="9" max="9" width="1.1484375" style="36" customWidth="1"/>
    <col min="10" max="10" width="13.00390625" style="36" customWidth="1"/>
    <col min="11" max="11" width="4.00390625" style="36" customWidth="1"/>
    <col min="12" max="16384" width="8.28125" style="36" customWidth="1"/>
  </cols>
  <sheetData>
    <row r="1" spans="1:10" s="76" customFormat="1" ht="15" customHeight="1">
      <c r="A1" s="154" t="s">
        <v>68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s="76" customFormat="1" ht="12" customHeight="1">
      <c r="A2" s="160" t="s">
        <v>0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s="76" customFormat="1" ht="12" customHeight="1">
      <c r="A3" s="12"/>
      <c r="J3" s="14"/>
    </row>
    <row r="4" spans="1:10" s="15" customFormat="1" ht="12.75">
      <c r="A4" s="156" t="s">
        <v>40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s="76" customFormat="1" ht="12.75">
      <c r="A5" s="154" t="s">
        <v>82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s="76" customFormat="1" ht="12.75">
      <c r="A6" s="152" t="s">
        <v>118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2:3" ht="13.5">
      <c r="B7" s="21"/>
      <c r="C7" s="78"/>
    </row>
    <row r="8" spans="2:8" ht="13.5">
      <c r="B8" s="21"/>
      <c r="C8" s="78"/>
      <c r="D8" s="161" t="s">
        <v>81</v>
      </c>
      <c r="E8" s="161"/>
      <c r="F8" s="161"/>
      <c r="H8" s="27" t="s">
        <v>80</v>
      </c>
    </row>
    <row r="9" spans="1:10" s="76" customFormat="1" ht="12.75">
      <c r="A9" s="13"/>
      <c r="B9" s="21" t="s">
        <v>41</v>
      </c>
      <c r="C9" s="15"/>
      <c r="D9" s="27" t="s">
        <v>42</v>
      </c>
      <c r="E9" s="27"/>
      <c r="F9" s="27"/>
      <c r="G9" s="27"/>
      <c r="H9" s="27" t="s">
        <v>43</v>
      </c>
      <c r="I9" s="15"/>
      <c r="J9" s="27" t="s">
        <v>44</v>
      </c>
    </row>
    <row r="10" spans="1:10" ht="13.5">
      <c r="A10" s="19"/>
      <c r="B10" s="21" t="s">
        <v>45</v>
      </c>
      <c r="C10" s="28"/>
      <c r="D10" s="27" t="s">
        <v>46</v>
      </c>
      <c r="E10" s="27"/>
      <c r="F10" s="27" t="s">
        <v>86</v>
      </c>
      <c r="G10" s="27"/>
      <c r="H10" s="27" t="s">
        <v>47</v>
      </c>
      <c r="I10" s="23"/>
      <c r="J10" s="23"/>
    </row>
    <row r="11" spans="1:10" ht="13.5">
      <c r="A11" s="19"/>
      <c r="B11" s="27" t="s">
        <v>48</v>
      </c>
      <c r="C11" s="28"/>
      <c r="D11" s="27" t="s">
        <v>48</v>
      </c>
      <c r="E11" s="27"/>
      <c r="F11" s="27" t="s">
        <v>48</v>
      </c>
      <c r="G11" s="27"/>
      <c r="H11" s="27" t="s">
        <v>48</v>
      </c>
      <c r="I11" s="23"/>
      <c r="J11" s="27" t="s">
        <v>48</v>
      </c>
    </row>
    <row r="12" spans="1:3" ht="12.75">
      <c r="A12" s="19"/>
      <c r="C12" s="80"/>
    </row>
    <row r="13" spans="1:10" ht="12.75">
      <c r="A13" s="29" t="s">
        <v>83</v>
      </c>
      <c r="B13" s="41" t="s">
        <v>76</v>
      </c>
      <c r="C13" s="108"/>
      <c r="D13" s="109">
        <v>0</v>
      </c>
      <c r="E13" s="109"/>
      <c r="F13" s="109">
        <v>0</v>
      </c>
      <c r="G13" s="109"/>
      <c r="H13" s="109">
        <v>-5</v>
      </c>
      <c r="I13" s="109"/>
      <c r="J13" s="109">
        <f>SUM(B13:H13)</f>
        <v>-5</v>
      </c>
    </row>
    <row r="14" spans="2:10" ht="12.75"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0" ht="12.75">
      <c r="A15" s="18" t="s">
        <v>49</v>
      </c>
      <c r="B15" s="109">
        <f>6000+17501</f>
        <v>23501</v>
      </c>
      <c r="C15" s="109"/>
      <c r="D15" s="109">
        <v>0</v>
      </c>
      <c r="E15" s="109"/>
      <c r="F15" s="109">
        <v>22243</v>
      </c>
      <c r="G15" s="109"/>
      <c r="H15" s="109">
        <v>0</v>
      </c>
      <c r="I15" s="109"/>
      <c r="J15" s="109">
        <f>SUM(B15:H15)</f>
        <v>45744</v>
      </c>
    </row>
    <row r="16" spans="1:10" ht="12.75">
      <c r="A16" s="18" t="s">
        <v>50</v>
      </c>
      <c r="B16" s="109">
        <v>0</v>
      </c>
      <c r="C16" s="109"/>
      <c r="D16" s="109">
        <v>0</v>
      </c>
      <c r="E16" s="109"/>
      <c r="F16" s="109">
        <v>0</v>
      </c>
      <c r="G16" s="109"/>
      <c r="H16" s="109">
        <f>'IS'!G32</f>
        <v>1415.9640750068309</v>
      </c>
      <c r="I16" s="109"/>
      <c r="J16" s="109">
        <f>SUM(B16:H16)</f>
        <v>1415.9640750068309</v>
      </c>
    </row>
    <row r="17" spans="1:10" ht="25.5">
      <c r="A17" s="112" t="s">
        <v>98</v>
      </c>
      <c r="B17" s="110">
        <v>0</v>
      </c>
      <c r="C17" s="109"/>
      <c r="D17" s="110">
        <f>'BS'!C52</f>
        <v>9087</v>
      </c>
      <c r="E17" s="109"/>
      <c r="F17" s="110">
        <v>0</v>
      </c>
      <c r="G17" s="109"/>
      <c r="H17" s="110">
        <v>0</v>
      </c>
      <c r="I17" s="109"/>
      <c r="J17" s="110">
        <f>SUM(B17:H17)</f>
        <v>9087</v>
      </c>
    </row>
    <row r="18" spans="1:10" ht="12.75">
      <c r="A18" s="36"/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0" ht="13.5" thickBot="1">
      <c r="A19" s="29" t="s">
        <v>84</v>
      </c>
      <c r="B19" s="111">
        <f>SUM(B12:B18)</f>
        <v>23501</v>
      </c>
      <c r="C19" s="109"/>
      <c r="D19" s="111">
        <f>SUM(D12:D18)</f>
        <v>9087</v>
      </c>
      <c r="E19" s="109"/>
      <c r="F19" s="111">
        <f>SUM(F12:F18)</f>
        <v>22243</v>
      </c>
      <c r="G19" s="109"/>
      <c r="H19" s="111">
        <f>SUM(H12:H18)</f>
        <v>1410.9640750068309</v>
      </c>
      <c r="I19" s="109"/>
      <c r="J19" s="111">
        <f>SUM(J12:J18)</f>
        <v>56241.96407500683</v>
      </c>
    </row>
    <row r="20" spans="1:10" ht="13.5" thickTop="1">
      <c r="A20" s="23"/>
      <c r="B20" s="109"/>
      <c r="C20" s="109"/>
      <c r="D20" s="109"/>
      <c r="E20" s="109"/>
      <c r="F20" s="109"/>
      <c r="G20" s="109"/>
      <c r="H20" s="109"/>
      <c r="I20" s="109"/>
      <c r="J20" s="109"/>
    </row>
    <row r="21" spans="1:10" ht="12.75">
      <c r="A21" s="19" t="s">
        <v>39</v>
      </c>
      <c r="B21" s="109"/>
      <c r="C21" s="109"/>
      <c r="D21" s="109"/>
      <c r="E21" s="109"/>
      <c r="F21" s="109"/>
      <c r="G21" s="109"/>
      <c r="H21" s="109"/>
      <c r="I21" s="109"/>
      <c r="J21" s="109"/>
    </row>
    <row r="22" spans="1:10" ht="12.75">
      <c r="A22" s="19"/>
      <c r="B22" s="109"/>
      <c r="C22" s="109"/>
      <c r="D22" s="109"/>
      <c r="E22" s="109"/>
      <c r="F22" s="109"/>
      <c r="G22" s="109"/>
      <c r="H22" s="109"/>
      <c r="I22" s="109"/>
      <c r="J22" s="109"/>
    </row>
    <row r="23" spans="2:10" ht="12.75"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 ht="39" customHeight="1">
      <c r="A24" s="135" t="s">
        <v>69</v>
      </c>
      <c r="B24" s="135"/>
      <c r="C24" s="135"/>
      <c r="D24" s="135"/>
      <c r="E24" s="135"/>
      <c r="F24" s="135"/>
      <c r="G24" s="135"/>
      <c r="H24" s="135"/>
      <c r="I24" s="135"/>
      <c r="J24" s="135"/>
    </row>
    <row r="32" spans="11:12" ht="15.75">
      <c r="K32" s="30"/>
      <c r="L32" s="87"/>
    </row>
    <row r="33" spans="1:12" ht="15.75">
      <c r="A33" s="158" t="s">
        <v>51</v>
      </c>
      <c r="B33" s="159"/>
      <c r="C33" s="159"/>
      <c r="D33" s="159"/>
      <c r="E33" s="159"/>
      <c r="F33" s="159"/>
      <c r="G33" s="159"/>
      <c r="H33" s="159"/>
      <c r="I33" s="159"/>
      <c r="J33" s="159"/>
      <c r="K33" s="31"/>
      <c r="L33" s="87"/>
    </row>
  </sheetData>
  <mergeCells count="8">
    <mergeCell ref="A6:J6"/>
    <mergeCell ref="A24:J24"/>
    <mergeCell ref="A33:J33"/>
    <mergeCell ref="A1:J1"/>
    <mergeCell ref="A2:J2"/>
    <mergeCell ref="A4:J4"/>
    <mergeCell ref="A5:J5"/>
    <mergeCell ref="D8:F8"/>
  </mergeCells>
  <printOptions/>
  <pageMargins left="0.75" right="0.5" top="0.78" bottom="1" header="0.38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view="pageBreakPreview" zoomScale="60" workbookViewId="0" topLeftCell="A1">
      <pane ySplit="7" topLeftCell="BM8" activePane="bottomLeft" state="frozen"/>
      <selection pane="topLeft" activeCell="B54" sqref="B54"/>
      <selection pane="bottomLeft" activeCell="D10" sqref="D10"/>
    </sheetView>
  </sheetViews>
  <sheetFormatPr defaultColWidth="8.28125" defaultRowHeight="12.75"/>
  <cols>
    <col min="1" max="1" width="3.28125" style="36" customWidth="1"/>
    <col min="2" max="2" width="60.28125" style="18" customWidth="1"/>
    <col min="3" max="3" width="1.7109375" style="18" customWidth="1"/>
    <col min="4" max="4" width="15.57421875" style="36" customWidth="1"/>
    <col min="5" max="5" width="2.7109375" style="36" customWidth="1"/>
    <col min="6" max="6" width="15.57421875" style="36" customWidth="1"/>
    <col min="7" max="7" width="1.7109375" style="36" customWidth="1"/>
    <col min="8" max="10" width="8.28125" style="36" customWidth="1"/>
    <col min="11" max="11" width="8.421875" style="36" bestFit="1" customWidth="1"/>
    <col min="12" max="16384" width="8.28125" style="36" customWidth="1"/>
  </cols>
  <sheetData>
    <row r="1" spans="1:7" s="47" customFormat="1" ht="15" customHeight="1">
      <c r="A1" s="154" t="s">
        <v>68</v>
      </c>
      <c r="B1" s="155"/>
      <c r="C1" s="155"/>
      <c r="D1" s="155"/>
      <c r="E1" s="155"/>
      <c r="F1" s="155"/>
      <c r="G1" s="155"/>
    </row>
    <row r="2" spans="1:7" s="47" customFormat="1" ht="12" customHeight="1">
      <c r="A2" s="160" t="s">
        <v>0</v>
      </c>
      <c r="B2" s="155"/>
      <c r="C2" s="155"/>
      <c r="D2" s="155"/>
      <c r="E2" s="155"/>
      <c r="F2" s="155"/>
      <c r="G2" s="155"/>
    </row>
    <row r="3" spans="1:6" s="76" customFormat="1" ht="12" customHeight="1">
      <c r="A3" s="12"/>
      <c r="F3" s="16"/>
    </row>
    <row r="4" spans="1:7" s="15" customFormat="1" ht="12.75">
      <c r="A4" s="156" t="s">
        <v>52</v>
      </c>
      <c r="B4" s="157"/>
      <c r="C4" s="157"/>
      <c r="D4" s="157"/>
      <c r="E4" s="157"/>
      <c r="F4" s="157"/>
      <c r="G4" s="157"/>
    </row>
    <row r="5" spans="1:7" s="76" customFormat="1" ht="12.75">
      <c r="A5" s="154" t="s">
        <v>82</v>
      </c>
      <c r="B5" s="155"/>
      <c r="C5" s="155"/>
      <c r="D5" s="155"/>
      <c r="E5" s="155"/>
      <c r="F5" s="155"/>
      <c r="G5" s="155"/>
    </row>
    <row r="6" spans="1:7" s="76" customFormat="1" ht="12.75">
      <c r="A6" s="152" t="s">
        <v>118</v>
      </c>
      <c r="B6" s="153"/>
      <c r="C6" s="153"/>
      <c r="D6" s="153"/>
      <c r="E6" s="153"/>
      <c r="F6" s="153"/>
      <c r="G6" s="153"/>
    </row>
    <row r="7" spans="2:5" ht="13.5">
      <c r="B7" s="32"/>
      <c r="C7" s="32"/>
      <c r="D7" s="21"/>
      <c r="E7" s="78"/>
    </row>
    <row r="8" spans="2:6" s="76" customFormat="1" ht="12.75">
      <c r="B8" s="13"/>
      <c r="C8" s="13"/>
      <c r="D8" s="27" t="s">
        <v>53</v>
      </c>
      <c r="E8" s="80"/>
      <c r="F8" s="27" t="s">
        <v>54</v>
      </c>
    </row>
    <row r="9" spans="2:6" ht="12.75">
      <c r="B9" s="19"/>
      <c r="C9" s="19"/>
      <c r="D9" s="27" t="s">
        <v>119</v>
      </c>
      <c r="E9" s="80"/>
      <c r="F9" s="27" t="s">
        <v>55</v>
      </c>
    </row>
    <row r="10" spans="2:6" ht="12.75">
      <c r="B10" s="19"/>
      <c r="C10" s="19"/>
      <c r="D10" s="27" t="s">
        <v>56</v>
      </c>
      <c r="E10" s="80"/>
      <c r="F10" s="20" t="s">
        <v>56</v>
      </c>
    </row>
    <row r="11" spans="2:6" ht="12.75">
      <c r="B11" s="19"/>
      <c r="C11" s="19"/>
      <c r="D11" s="3">
        <v>38533</v>
      </c>
      <c r="E11" s="80"/>
      <c r="F11" s="3">
        <v>38168</v>
      </c>
    </row>
    <row r="12" spans="2:6" ht="12.75">
      <c r="B12" s="19"/>
      <c r="C12" s="19"/>
      <c r="D12" s="27" t="s">
        <v>48</v>
      </c>
      <c r="E12" s="80"/>
      <c r="F12" s="27" t="s">
        <v>48</v>
      </c>
    </row>
    <row r="13" spans="2:6" ht="12.75">
      <c r="B13" s="19"/>
      <c r="C13" s="19"/>
      <c r="D13" s="27"/>
      <c r="E13" s="80"/>
      <c r="F13" s="81"/>
    </row>
    <row r="14" ht="12.75">
      <c r="A14" s="29" t="s">
        <v>101</v>
      </c>
    </row>
    <row r="15" ht="12.75">
      <c r="A15" s="29"/>
    </row>
    <row r="16" spans="1:6" ht="12.75">
      <c r="A16" s="18" t="s">
        <v>11</v>
      </c>
      <c r="B16" s="36"/>
      <c r="C16" s="36"/>
      <c r="D16" s="109">
        <f>'IS'!G28</f>
        <v>1917.769075006831</v>
      </c>
      <c r="E16" s="109"/>
      <c r="F16" s="114" t="s">
        <v>7</v>
      </c>
    </row>
    <row r="17" spans="1:6" ht="12.75">
      <c r="A17" s="18" t="s">
        <v>102</v>
      </c>
      <c r="D17" s="109"/>
      <c r="E17" s="109"/>
      <c r="F17" s="114"/>
    </row>
    <row r="18" spans="1:6" ht="12.75">
      <c r="A18" s="18"/>
      <c r="B18" s="18" t="s">
        <v>91</v>
      </c>
      <c r="D18" s="109">
        <f>-'IS'!G19</f>
        <v>224</v>
      </c>
      <c r="E18" s="109"/>
      <c r="F18" s="114" t="s">
        <v>7</v>
      </c>
    </row>
    <row r="19" spans="1:6" ht="12.75">
      <c r="A19" s="18"/>
      <c r="B19" s="18" t="s">
        <v>10</v>
      </c>
      <c r="D19" s="36">
        <f>-'IS'!G26</f>
        <v>207.10459523333327</v>
      </c>
      <c r="E19" s="109"/>
      <c r="F19" s="114" t="s">
        <v>7</v>
      </c>
    </row>
    <row r="20" spans="2:6" ht="12.75">
      <c r="B20" s="18" t="s">
        <v>103</v>
      </c>
      <c r="D20" s="110">
        <f>-'IS'!G18</f>
        <v>169</v>
      </c>
      <c r="E20" s="109"/>
      <c r="F20" s="115" t="s">
        <v>7</v>
      </c>
    </row>
    <row r="21" spans="1:6" ht="12.75">
      <c r="A21" s="18"/>
      <c r="D21" s="109"/>
      <c r="E21" s="109"/>
      <c r="F21" s="114"/>
    </row>
    <row r="22" spans="1:6" ht="12.75">
      <c r="A22" s="18" t="s">
        <v>57</v>
      </c>
      <c r="D22" s="33">
        <f>SUM(D16:D20)</f>
        <v>2517.8736702401643</v>
      </c>
      <c r="E22" s="109"/>
      <c r="F22" s="114" t="s">
        <v>7</v>
      </c>
    </row>
    <row r="23" spans="4:6" ht="12.75">
      <c r="D23" s="109"/>
      <c r="E23" s="109"/>
      <c r="F23" s="114"/>
    </row>
    <row r="24" spans="1:6" ht="12.75">
      <c r="A24" s="36" t="s">
        <v>58</v>
      </c>
      <c r="D24" s="109"/>
      <c r="E24" s="109"/>
      <c r="F24" s="114"/>
    </row>
    <row r="25" spans="2:6" ht="12.75">
      <c r="B25" s="36" t="s">
        <v>27</v>
      </c>
      <c r="C25" s="36"/>
      <c r="D25" s="109">
        <f>-1199-1</f>
        <v>-1200</v>
      </c>
      <c r="E25" s="109"/>
      <c r="F25" s="114" t="s">
        <v>7</v>
      </c>
    </row>
    <row r="26" spans="2:6" ht="12.75">
      <c r="B26" s="36" t="s">
        <v>28</v>
      </c>
      <c r="C26" s="36"/>
      <c r="D26" s="36">
        <f>-659-1</f>
        <v>-660</v>
      </c>
      <c r="E26" s="109"/>
      <c r="F26" s="114" t="s">
        <v>7</v>
      </c>
    </row>
    <row r="27" spans="2:6" ht="12.75">
      <c r="B27" s="36" t="str">
        <f>'BS'!A19</f>
        <v>Other receivables and prepaid expenses</v>
      </c>
      <c r="C27" s="36"/>
      <c r="D27" s="109">
        <v>2055</v>
      </c>
      <c r="E27" s="109"/>
      <c r="F27" s="114" t="s">
        <v>7</v>
      </c>
    </row>
    <row r="28" spans="2:6" ht="12.75">
      <c r="B28" s="36" t="s">
        <v>114</v>
      </c>
      <c r="C28" s="36"/>
      <c r="D28" s="109">
        <v>-5</v>
      </c>
      <c r="E28" s="109"/>
      <c r="F28" s="114" t="s">
        <v>7</v>
      </c>
    </row>
    <row r="29" spans="4:6" ht="12.75">
      <c r="D29" s="109"/>
      <c r="E29" s="109"/>
      <c r="F29" s="114"/>
    </row>
    <row r="30" spans="1:6" ht="12.75">
      <c r="A30" s="36" t="s">
        <v>59</v>
      </c>
      <c r="D30" s="109"/>
      <c r="E30" s="109"/>
      <c r="F30" s="114"/>
    </row>
    <row r="31" spans="2:6" ht="12.75">
      <c r="B31" s="36" t="str">
        <f>'BS'!A25</f>
        <v>Trade payables</v>
      </c>
      <c r="C31" s="36"/>
      <c r="D31" s="127">
        <v>342</v>
      </c>
      <c r="E31" s="109"/>
      <c r="F31" s="114" t="s">
        <v>7</v>
      </c>
    </row>
    <row r="32" spans="2:6" ht="12.75">
      <c r="B32" s="36" t="s">
        <v>31</v>
      </c>
      <c r="C32" s="36"/>
      <c r="D32" s="127">
        <v>-341</v>
      </c>
      <c r="E32" s="109"/>
      <c r="F32" s="114" t="s">
        <v>7</v>
      </c>
    </row>
    <row r="33" spans="2:6" ht="12.75">
      <c r="B33" s="36" t="str">
        <f>'BS'!A27</f>
        <v>Amount owing to directors</v>
      </c>
      <c r="C33" s="36"/>
      <c r="D33" s="128">
        <v>35</v>
      </c>
      <c r="E33" s="109"/>
      <c r="F33" s="115" t="s">
        <v>7</v>
      </c>
    </row>
    <row r="34" spans="2:6" ht="12.75">
      <c r="B34" s="36"/>
      <c r="C34" s="36"/>
      <c r="D34" s="109"/>
      <c r="E34" s="109"/>
      <c r="F34" s="114"/>
    </row>
    <row r="35" spans="1:6" ht="12.75">
      <c r="A35" s="36" t="s">
        <v>60</v>
      </c>
      <c r="D35" s="33">
        <f>SUM(D22:D33)</f>
        <v>2743.8736702401643</v>
      </c>
      <c r="E35" s="109"/>
      <c r="F35" s="114" t="s">
        <v>7</v>
      </c>
    </row>
    <row r="36" spans="4:6" ht="12.75">
      <c r="D36" s="109"/>
      <c r="E36" s="109"/>
      <c r="F36" s="114"/>
    </row>
    <row r="37" spans="2:6" ht="12.75">
      <c r="B37" s="36" t="s">
        <v>61</v>
      </c>
      <c r="C37" s="36"/>
      <c r="D37" s="109">
        <f>-D19</f>
        <v>-207.10459523333327</v>
      </c>
      <c r="E37" s="109"/>
      <c r="F37" s="114" t="s">
        <v>7</v>
      </c>
    </row>
    <row r="38" spans="2:6" ht="12.75">
      <c r="B38" s="36" t="s">
        <v>62</v>
      </c>
      <c r="C38" s="36"/>
      <c r="D38" s="110">
        <v>-400</v>
      </c>
      <c r="E38" s="109"/>
      <c r="F38" s="115" t="s">
        <v>7</v>
      </c>
    </row>
    <row r="39" spans="2:6" ht="12.75">
      <c r="B39" s="36"/>
      <c r="C39" s="36"/>
      <c r="D39" s="109"/>
      <c r="E39" s="109"/>
      <c r="F39" s="114"/>
    </row>
    <row r="40" spans="1:6" ht="15.75" customHeight="1">
      <c r="A40" s="36" t="s">
        <v>63</v>
      </c>
      <c r="B40" s="36"/>
      <c r="C40" s="36"/>
      <c r="D40" s="33">
        <f>SUM(D35:D38)</f>
        <v>2136.769075006831</v>
      </c>
      <c r="E40" s="109"/>
      <c r="F40" s="114" t="s">
        <v>7</v>
      </c>
    </row>
    <row r="41" spans="4:6" ht="12.75">
      <c r="D41" s="109"/>
      <c r="E41" s="109"/>
      <c r="F41" s="114"/>
    </row>
    <row r="42" spans="1:6" ht="12.75">
      <c r="A42" s="29" t="s">
        <v>106</v>
      </c>
      <c r="D42" s="109"/>
      <c r="E42" s="109"/>
      <c r="F42" s="114"/>
    </row>
    <row r="43" spans="1:7" ht="6" customHeight="1">
      <c r="A43" s="18"/>
      <c r="C43" s="116"/>
      <c r="D43" s="117"/>
      <c r="E43" s="117"/>
      <c r="F43" s="118"/>
      <c r="G43" s="119"/>
    </row>
    <row r="44" spans="1:7" ht="12.75">
      <c r="A44" s="18" t="s">
        <v>108</v>
      </c>
      <c r="C44" s="97"/>
      <c r="D44" s="109">
        <v>2</v>
      </c>
      <c r="E44" s="109"/>
      <c r="F44" s="114" t="s">
        <v>7</v>
      </c>
      <c r="G44" s="120"/>
    </row>
    <row r="45" spans="1:7" ht="12.75">
      <c r="A45" s="36" t="s">
        <v>104</v>
      </c>
      <c r="C45" s="97"/>
      <c r="D45" s="109">
        <v>-177</v>
      </c>
      <c r="E45" s="109"/>
      <c r="F45" s="114" t="s">
        <v>7</v>
      </c>
      <c r="G45" s="120"/>
    </row>
    <row r="46" spans="1:7" ht="12.75">
      <c r="A46" s="36" t="s">
        <v>105</v>
      </c>
      <c r="C46" s="97"/>
      <c r="D46" s="109">
        <v>-2653</v>
      </c>
      <c r="E46" s="109"/>
      <c r="F46" s="114" t="s">
        <v>7</v>
      </c>
      <c r="G46" s="120"/>
    </row>
    <row r="47" spans="1:7" ht="12.75">
      <c r="A47" s="36" t="s">
        <v>107</v>
      </c>
      <c r="C47" s="97"/>
      <c r="D47" s="109">
        <v>-17103</v>
      </c>
      <c r="E47" s="109"/>
      <c r="F47" s="114" t="s">
        <v>7</v>
      </c>
      <c r="G47" s="120"/>
    </row>
    <row r="48" spans="3:7" ht="6" customHeight="1">
      <c r="C48" s="121"/>
      <c r="D48" s="110"/>
      <c r="E48" s="110"/>
      <c r="F48" s="115"/>
      <c r="G48" s="122"/>
    </row>
    <row r="50" spans="1:6" ht="12.75">
      <c r="A50" s="36" t="s">
        <v>109</v>
      </c>
      <c r="D50" s="33">
        <f>SUM(D44:D49)</f>
        <v>-19931</v>
      </c>
      <c r="E50" s="109"/>
      <c r="F50" s="114" t="s">
        <v>7</v>
      </c>
    </row>
    <row r="51" spans="4:6" ht="12.75">
      <c r="D51" s="109"/>
      <c r="E51" s="109"/>
      <c r="F51" s="114"/>
    </row>
    <row r="52" spans="1:6" ht="12.75">
      <c r="A52" s="29" t="s">
        <v>110</v>
      </c>
      <c r="D52" s="109"/>
      <c r="E52" s="109"/>
      <c r="F52" s="114"/>
    </row>
    <row r="53" spans="1:7" ht="6" customHeight="1">
      <c r="A53" s="29"/>
      <c r="C53" s="116"/>
      <c r="D53" s="117"/>
      <c r="E53" s="117"/>
      <c r="F53" s="118"/>
      <c r="G53" s="119"/>
    </row>
    <row r="54" spans="1:7" ht="12.75">
      <c r="A54" s="18" t="s">
        <v>111</v>
      </c>
      <c r="C54" s="97"/>
      <c r="D54" s="109">
        <v>45744</v>
      </c>
      <c r="E54" s="109"/>
      <c r="F54" s="114" t="s">
        <v>7</v>
      </c>
      <c r="G54" s="120"/>
    </row>
    <row r="55" spans="1:7" ht="12.75">
      <c r="A55" s="36" t="s">
        <v>116</v>
      </c>
      <c r="C55" s="97"/>
      <c r="D55" s="114">
        <v>-29</v>
      </c>
      <c r="E55" s="114"/>
      <c r="F55" s="114" t="s">
        <v>7</v>
      </c>
      <c r="G55" s="120"/>
    </row>
    <row r="56" spans="1:7" ht="12.75">
      <c r="A56" s="36" t="s">
        <v>112</v>
      </c>
      <c r="C56" s="97"/>
      <c r="D56" s="114">
        <v>-6506</v>
      </c>
      <c r="E56" s="114"/>
      <c r="F56" s="114" t="s">
        <v>7</v>
      </c>
      <c r="G56" s="120"/>
    </row>
    <row r="57" spans="3:7" ht="6" customHeight="1">
      <c r="C57" s="121"/>
      <c r="D57" s="115"/>
      <c r="E57" s="115"/>
      <c r="F57" s="115"/>
      <c r="G57" s="122"/>
    </row>
    <row r="58" spans="4:6" ht="12.75">
      <c r="D58" s="114"/>
      <c r="E58" s="114"/>
      <c r="F58" s="114"/>
    </row>
    <row r="59" spans="1:6" ht="12.75">
      <c r="A59" s="36" t="s">
        <v>113</v>
      </c>
      <c r="D59" s="126">
        <f>SUM(D54:D57)</f>
        <v>39209</v>
      </c>
      <c r="E59" s="109"/>
      <c r="F59" s="115" t="s">
        <v>7</v>
      </c>
    </row>
    <row r="60" spans="4:6" ht="12.75">
      <c r="D60" s="109"/>
      <c r="E60" s="109"/>
      <c r="F60" s="114"/>
    </row>
    <row r="61" spans="1:6" ht="12.75">
      <c r="A61" s="23" t="s">
        <v>64</v>
      </c>
      <c r="D61" s="109">
        <f>D40+D50+D59</f>
        <v>21414.769075006832</v>
      </c>
      <c r="E61" s="109"/>
      <c r="F61" s="114" t="s">
        <v>7</v>
      </c>
    </row>
    <row r="62" spans="4:6" ht="12.75">
      <c r="D62" s="109"/>
      <c r="E62" s="109"/>
      <c r="F62" s="114"/>
    </row>
    <row r="63" spans="1:6" ht="12.75">
      <c r="A63" s="23" t="s">
        <v>65</v>
      </c>
      <c r="D63" s="124" t="s">
        <v>76</v>
      </c>
      <c r="E63" s="109"/>
      <c r="F63" s="115" t="s">
        <v>7</v>
      </c>
    </row>
    <row r="64" spans="4:6" ht="12.75">
      <c r="D64" s="109"/>
      <c r="E64" s="109"/>
      <c r="F64" s="114"/>
    </row>
    <row r="65" spans="1:6" ht="13.5" thickBot="1">
      <c r="A65" s="23" t="s">
        <v>66</v>
      </c>
      <c r="D65" s="123">
        <f>SUM(D61:D63)</f>
        <v>21414.769075006832</v>
      </c>
      <c r="E65" s="109"/>
      <c r="F65" s="125" t="s">
        <v>7</v>
      </c>
    </row>
    <row r="66" spans="4:6" ht="13.5" thickTop="1">
      <c r="D66" s="109"/>
      <c r="E66" s="109"/>
      <c r="F66" s="114"/>
    </row>
    <row r="68" spans="1:13" ht="43.5" customHeight="1">
      <c r="A68" s="135" t="s">
        <v>115</v>
      </c>
      <c r="B68" s="135"/>
      <c r="C68" s="135"/>
      <c r="D68" s="135"/>
      <c r="E68" s="135"/>
      <c r="F68" s="135"/>
      <c r="G68" s="34"/>
      <c r="H68" s="34"/>
      <c r="I68" s="34"/>
      <c r="J68" s="34"/>
      <c r="K68" s="34"/>
      <c r="L68" s="34"/>
      <c r="M68" s="34"/>
    </row>
    <row r="69" spans="1:9" ht="12.75">
      <c r="A69" s="35"/>
      <c r="B69" s="87"/>
      <c r="C69" s="87"/>
      <c r="D69" s="87"/>
      <c r="E69" s="87"/>
      <c r="F69" s="87"/>
      <c r="G69" s="87"/>
      <c r="H69" s="129"/>
      <c r="I69" s="87"/>
    </row>
    <row r="70" ht="12.75">
      <c r="A70" s="36" t="s">
        <v>77</v>
      </c>
    </row>
    <row r="74" spans="1:6" ht="12.75">
      <c r="A74" s="158" t="s">
        <v>51</v>
      </c>
      <c r="B74" s="162"/>
      <c r="C74" s="162"/>
      <c r="D74" s="162"/>
      <c r="E74" s="162"/>
      <c r="F74" s="162"/>
    </row>
    <row r="79" spans="2:11" ht="12.75">
      <c r="B79" s="36"/>
      <c r="C79" s="36"/>
      <c r="G79" s="17"/>
      <c r="H79" s="17"/>
      <c r="I79" s="17"/>
      <c r="J79" s="17"/>
      <c r="K79" s="17"/>
    </row>
    <row r="86" spans="1:13" ht="12.75">
      <c r="A86" s="16"/>
      <c r="B86" s="87"/>
      <c r="C86" s="87"/>
      <c r="D86" s="87"/>
      <c r="E86" s="87"/>
      <c r="F86" s="87"/>
      <c r="G86" s="17"/>
      <c r="H86" s="17"/>
      <c r="I86" s="17"/>
      <c r="J86" s="17"/>
      <c r="K86" s="17"/>
      <c r="L86" s="17"/>
      <c r="M86" s="17"/>
    </row>
  </sheetData>
  <mergeCells count="7">
    <mergeCell ref="A6:G6"/>
    <mergeCell ref="A68:F68"/>
    <mergeCell ref="A74:F74"/>
    <mergeCell ref="A1:G1"/>
    <mergeCell ref="A2:G2"/>
    <mergeCell ref="A4:G4"/>
    <mergeCell ref="A5:G5"/>
  </mergeCells>
  <printOptions/>
  <pageMargins left="0.15748031496062992" right="0.15748031496062992" top="0.1968503937007874" bottom="0.36" header="0.5118110236220472" footer="0.2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2005-08-28T23:41:15Z</cp:lastPrinted>
  <dcterms:created xsi:type="dcterms:W3CDTF">2005-05-18T07:01:25Z</dcterms:created>
  <dcterms:modified xsi:type="dcterms:W3CDTF">2005-08-30T04:37:39Z</dcterms:modified>
  <cp:category/>
  <cp:version/>
  <cp:contentType/>
  <cp:contentStatus/>
</cp:coreProperties>
</file>